
<file path=[Content_Types].xml><?xml version="1.0" encoding="utf-8"?>
<Types xmlns="http://schemas.openxmlformats.org/package/2006/content-types">
  <Default Extension="bin" ContentType="application/vnd.openxmlformats-officedocument.spreadsheetml.printerSettings"/>
  <Override PartName="/xl/charts/chart6.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fileSharing readOnlyRecommended="1"/>
  <workbookPr defaultThemeVersion="124226"/>
  <bookViews>
    <workbookView xWindow="10125" yWindow="45" windowWidth="10260" windowHeight="7680" firstSheet="2" activeTab="6"/>
  </bookViews>
  <sheets>
    <sheet name="IngresoDatos" sheetId="1" r:id="rId1"/>
    <sheet name="Calificación" sheetId="2" r:id="rId2"/>
    <sheet name="Resultados Pilares" sheetId="11" r:id="rId3"/>
    <sheet name="RESULTADOS GENERALES 4 PILARES " sheetId="12" r:id="rId4"/>
    <sheet name="Gráfico Res Gral" sheetId="4" r:id="rId5"/>
    <sheet name="Gráficos Pilares" sheetId="8" r:id="rId6"/>
    <sheet name="INICIATIVAS PILARES" sheetId="10" r:id="rId7"/>
  </sheets>
  <definedNames>
    <definedName name="_xlnm._FilterDatabase" localSheetId="1" hidden="1">Calificación!$C$1:$F$433</definedName>
    <definedName name="_xlnm._FilterDatabase" localSheetId="0" hidden="1">IngresoDatos!$A$1:$O$442</definedName>
  </definedNames>
  <calcPr calcId="125725"/>
</workbook>
</file>

<file path=xl/calcChain.xml><?xml version="1.0" encoding="utf-8"?>
<calcChain xmlns="http://schemas.openxmlformats.org/spreadsheetml/2006/main">
  <c r="N64" i="8"/>
  <c r="N40"/>
  <c r="B8" i="4"/>
  <c r="B7"/>
  <c r="B6"/>
  <c r="B5"/>
  <c r="B4"/>
  <c r="B3"/>
  <c r="B2"/>
  <c r="B5" i="12"/>
  <c r="B4"/>
  <c r="K58" i="11"/>
  <c r="O58"/>
  <c r="K38"/>
  <c r="O38"/>
  <c r="F403" i="2"/>
  <c r="F357"/>
  <c r="F292"/>
  <c r="F293"/>
  <c r="F294"/>
  <c r="F295"/>
  <c r="F296"/>
  <c r="F297"/>
  <c r="F291"/>
  <c r="F225"/>
  <c r="F195"/>
  <c r="F187"/>
  <c r="F190"/>
  <c r="F189"/>
  <c r="F127"/>
  <c r="F404"/>
  <c r="B182"/>
  <c r="B113"/>
  <c r="G37" i="8"/>
  <c r="G38"/>
  <c r="B151" i="2"/>
  <c r="B111"/>
  <c r="C111"/>
  <c r="D111"/>
  <c r="E111"/>
  <c r="F111"/>
  <c r="B112"/>
  <c r="C112"/>
  <c r="D112"/>
  <c r="E112"/>
  <c r="F112"/>
  <c r="C113"/>
  <c r="D113"/>
  <c r="E113"/>
  <c r="F113"/>
  <c r="B114"/>
  <c r="C114"/>
  <c r="D114"/>
  <c r="E114"/>
  <c r="F114"/>
  <c r="B115"/>
  <c r="C115"/>
  <c r="D115"/>
  <c r="E115"/>
  <c r="F115"/>
  <c r="B116"/>
  <c r="C116"/>
  <c r="D116"/>
  <c r="E116"/>
  <c r="F116"/>
  <c r="B117"/>
  <c r="C117"/>
  <c r="D117"/>
  <c r="E117"/>
  <c r="F117"/>
  <c r="B118"/>
  <c r="C118"/>
  <c r="D118"/>
  <c r="E118"/>
  <c r="F118"/>
  <c r="B120"/>
  <c r="C120"/>
  <c r="D120"/>
  <c r="E120"/>
  <c r="F120"/>
  <c r="B121"/>
  <c r="C121"/>
  <c r="D121"/>
  <c r="E121"/>
  <c r="F121"/>
  <c r="B123"/>
  <c r="C123"/>
  <c r="D123"/>
  <c r="E123"/>
  <c r="F123"/>
  <c r="B124"/>
  <c r="C124"/>
  <c r="D124"/>
  <c r="E124"/>
  <c r="F124"/>
  <c r="B125"/>
  <c r="C125"/>
  <c r="D125"/>
  <c r="E125"/>
  <c r="F125"/>
  <c r="B126"/>
  <c r="C126"/>
  <c r="D126"/>
  <c r="E126"/>
  <c r="F126"/>
  <c r="B127"/>
  <c r="C127"/>
  <c r="D127"/>
  <c r="E127"/>
  <c r="B128"/>
  <c r="C128"/>
  <c r="D128"/>
  <c r="E128"/>
  <c r="F128"/>
  <c r="B130"/>
  <c r="C130"/>
  <c r="D130"/>
  <c r="E130"/>
  <c r="F130"/>
  <c r="B131"/>
  <c r="C131"/>
  <c r="D131"/>
  <c r="E131"/>
  <c r="F131"/>
  <c r="B132"/>
  <c r="C132"/>
  <c r="D132"/>
  <c r="E132"/>
  <c r="F132"/>
  <c r="B133"/>
  <c r="C133"/>
  <c r="D133"/>
  <c r="E133"/>
  <c r="F133"/>
  <c r="B134"/>
  <c r="C134"/>
  <c r="D134"/>
  <c r="E23" i="11" s="1"/>
  <c r="E134" i="2"/>
  <c r="F134"/>
  <c r="B136"/>
  <c r="C136"/>
  <c r="D24" i="11" s="1"/>
  <c r="D136" i="2"/>
  <c r="E136"/>
  <c r="F136"/>
  <c r="B137"/>
  <c r="C137"/>
  <c r="D137"/>
  <c r="E137"/>
  <c r="F137"/>
  <c r="B138"/>
  <c r="C138"/>
  <c r="D138"/>
  <c r="E138"/>
  <c r="F138"/>
  <c r="B139"/>
  <c r="C139"/>
  <c r="D139"/>
  <c r="E139"/>
  <c r="F139"/>
  <c r="B140"/>
  <c r="C140"/>
  <c r="D140"/>
  <c r="E140"/>
  <c r="F140"/>
  <c r="B141"/>
  <c r="C141"/>
  <c r="D141"/>
  <c r="E141"/>
  <c r="F141"/>
  <c r="B142"/>
  <c r="C142"/>
  <c r="D142"/>
  <c r="E142"/>
  <c r="F142"/>
  <c r="B143"/>
  <c r="C143"/>
  <c r="D143"/>
  <c r="E143"/>
  <c r="F143"/>
  <c r="B144"/>
  <c r="C144"/>
  <c r="D144"/>
  <c r="E144"/>
  <c r="F144"/>
  <c r="B145"/>
  <c r="C145"/>
  <c r="D145"/>
  <c r="E145"/>
  <c r="F145"/>
  <c r="B146"/>
  <c r="C146"/>
  <c r="D146"/>
  <c r="E146"/>
  <c r="F146"/>
  <c r="B147"/>
  <c r="C147"/>
  <c r="D147"/>
  <c r="E147"/>
  <c r="F147"/>
  <c r="B148"/>
  <c r="C148"/>
  <c r="D148"/>
  <c r="E148"/>
  <c r="F148"/>
  <c r="B149"/>
  <c r="C149"/>
  <c r="D149"/>
  <c r="E149"/>
  <c r="F149"/>
  <c r="C150"/>
  <c r="D150"/>
  <c r="E150"/>
  <c r="F150"/>
  <c r="C151"/>
  <c r="D151"/>
  <c r="E151"/>
  <c r="F151"/>
  <c r="B152"/>
  <c r="C152"/>
  <c r="D152"/>
  <c r="E152"/>
  <c r="F152"/>
  <c r="B153"/>
  <c r="C153"/>
  <c r="D153"/>
  <c r="E153"/>
  <c r="F153"/>
  <c r="B154"/>
  <c r="C154"/>
  <c r="D154"/>
  <c r="E154"/>
  <c r="F154"/>
  <c r="B155"/>
  <c r="C155"/>
  <c r="D155"/>
  <c r="E155"/>
  <c r="F155"/>
  <c r="B156"/>
  <c r="C156"/>
  <c r="D156"/>
  <c r="E156"/>
  <c r="F156"/>
  <c r="B157"/>
  <c r="C157"/>
  <c r="D157"/>
  <c r="E157"/>
  <c r="F157"/>
  <c r="B160"/>
  <c r="C160"/>
  <c r="D160"/>
  <c r="E160"/>
  <c r="F160"/>
  <c r="B161"/>
  <c r="C161"/>
  <c r="D161"/>
  <c r="E161"/>
  <c r="F161"/>
  <c r="B162"/>
  <c r="C162"/>
  <c r="D162"/>
  <c r="E162"/>
  <c r="F162"/>
  <c r="B163"/>
  <c r="C163"/>
  <c r="D163"/>
  <c r="E163"/>
  <c r="F163"/>
  <c r="B164"/>
  <c r="C164"/>
  <c r="D164"/>
  <c r="E164"/>
  <c r="F164"/>
  <c r="B165"/>
  <c r="C165"/>
  <c r="D165"/>
  <c r="E165"/>
  <c r="F165"/>
  <c r="B166"/>
  <c r="C166"/>
  <c r="D166"/>
  <c r="E166"/>
  <c r="F166"/>
  <c r="B167"/>
  <c r="C167"/>
  <c r="D167"/>
  <c r="E167"/>
  <c r="F167"/>
  <c r="B168"/>
  <c r="C168"/>
  <c r="D168"/>
  <c r="E168"/>
  <c r="F168"/>
  <c r="B170"/>
  <c r="C170"/>
  <c r="D170"/>
  <c r="E170"/>
  <c r="F170"/>
  <c r="B171"/>
  <c r="C171"/>
  <c r="D171"/>
  <c r="E171"/>
  <c r="F171"/>
  <c r="B172"/>
  <c r="C172"/>
  <c r="D172"/>
  <c r="E172"/>
  <c r="F172"/>
  <c r="B173"/>
  <c r="C173"/>
  <c r="D173"/>
  <c r="E173"/>
  <c r="F173"/>
  <c r="B174"/>
  <c r="C174"/>
  <c r="D174"/>
  <c r="E174"/>
  <c r="F174"/>
  <c r="B175"/>
  <c r="C175"/>
  <c r="D175"/>
  <c r="E175"/>
  <c r="F175"/>
  <c r="B176"/>
  <c r="C176"/>
  <c r="D176"/>
  <c r="E176"/>
  <c r="F176"/>
  <c r="B177"/>
  <c r="C177"/>
  <c r="D177"/>
  <c r="E177"/>
  <c r="F177"/>
  <c r="B178"/>
  <c r="C178"/>
  <c r="D178"/>
  <c r="E178"/>
  <c r="F178"/>
  <c r="B179"/>
  <c r="C179"/>
  <c r="D179"/>
  <c r="E179"/>
  <c r="F179"/>
  <c r="B180"/>
  <c r="C180"/>
  <c r="D180"/>
  <c r="E180"/>
  <c r="F180"/>
  <c r="B181"/>
  <c r="C181"/>
  <c r="D181"/>
  <c r="E181"/>
  <c r="F181"/>
  <c r="C182"/>
  <c r="D182"/>
  <c r="E182"/>
  <c r="F182"/>
  <c r="B183"/>
  <c r="C183"/>
  <c r="D183"/>
  <c r="E183"/>
  <c r="F183"/>
  <c r="B185"/>
  <c r="C185"/>
  <c r="D29" i="11" s="1"/>
  <c r="D185" i="2"/>
  <c r="E29" i="11" s="1"/>
  <c r="E185" i="2"/>
  <c r="F29" i="11" s="1"/>
  <c r="E30" i="8"/>
  <c r="F185" i="2"/>
  <c r="B187"/>
  <c r="C187"/>
  <c r="D187"/>
  <c r="E187"/>
  <c r="B188"/>
  <c r="C188"/>
  <c r="D188"/>
  <c r="E188"/>
  <c r="E31" i="8"/>
  <c r="F188" i="2"/>
  <c r="B189"/>
  <c r="C189"/>
  <c r="D189"/>
  <c r="E189"/>
  <c r="B190"/>
  <c r="C190"/>
  <c r="D190"/>
  <c r="E190"/>
  <c r="B191"/>
  <c r="C191"/>
  <c r="D191"/>
  <c r="E191"/>
  <c r="F191"/>
  <c r="B192"/>
  <c r="C192"/>
  <c r="D192"/>
  <c r="E192"/>
  <c r="F192"/>
  <c r="B193"/>
  <c r="C193"/>
  <c r="D193"/>
  <c r="E193"/>
  <c r="F193"/>
  <c r="B194"/>
  <c r="C194"/>
  <c r="D194"/>
  <c r="E194"/>
  <c r="F194"/>
  <c r="B195"/>
  <c r="C195"/>
  <c r="D195"/>
  <c r="E195"/>
  <c r="B197"/>
  <c r="C197"/>
  <c r="D197"/>
  <c r="E197"/>
  <c r="F197"/>
  <c r="B198"/>
  <c r="C198"/>
  <c r="D198"/>
  <c r="E198"/>
  <c r="F198"/>
  <c r="B199"/>
  <c r="C199"/>
  <c r="D199"/>
  <c r="E199"/>
  <c r="F199"/>
  <c r="B200"/>
  <c r="C200"/>
  <c r="D200"/>
  <c r="E200"/>
  <c r="F200"/>
  <c r="B201"/>
  <c r="C201"/>
  <c r="D201"/>
  <c r="D32" i="8"/>
  <c r="E201" i="2"/>
  <c r="F201"/>
  <c r="B202"/>
  <c r="C202"/>
  <c r="D202"/>
  <c r="E202"/>
  <c r="F202"/>
  <c r="B203"/>
  <c r="C203"/>
  <c r="D203"/>
  <c r="E203"/>
  <c r="F203"/>
  <c r="B205"/>
  <c r="C205"/>
  <c r="D205"/>
  <c r="E205"/>
  <c r="F205"/>
  <c r="G32" i="11" s="1"/>
  <c r="B206" i="2"/>
  <c r="C206"/>
  <c r="D206"/>
  <c r="E206"/>
  <c r="F206"/>
  <c r="B208"/>
  <c r="C208"/>
  <c r="D208"/>
  <c r="E208"/>
  <c r="F208"/>
  <c r="B209"/>
  <c r="C209"/>
  <c r="D209"/>
  <c r="E209"/>
  <c r="F209"/>
  <c r="B210"/>
  <c r="C210"/>
  <c r="D210"/>
  <c r="E210"/>
  <c r="F210"/>
  <c r="B211"/>
  <c r="C211"/>
  <c r="D211"/>
  <c r="E211"/>
  <c r="F211"/>
  <c r="B212"/>
  <c r="C212"/>
  <c r="D212"/>
  <c r="E212"/>
  <c r="F212"/>
  <c r="B213"/>
  <c r="C213"/>
  <c r="D213"/>
  <c r="E213"/>
  <c r="F213"/>
  <c r="B214"/>
  <c r="C214"/>
  <c r="D214"/>
  <c r="E214"/>
  <c r="F214"/>
  <c r="B215"/>
  <c r="C215"/>
  <c r="D215"/>
  <c r="E215"/>
  <c r="F215"/>
  <c r="B216"/>
  <c r="C216"/>
  <c r="D216"/>
  <c r="E216"/>
  <c r="F216"/>
  <c r="B217"/>
  <c r="C217"/>
  <c r="D217"/>
  <c r="E217"/>
  <c r="F217"/>
  <c r="B218"/>
  <c r="C218"/>
  <c r="D218"/>
  <c r="E218"/>
  <c r="F218"/>
  <c r="B219"/>
  <c r="C219"/>
  <c r="D219"/>
  <c r="E219"/>
  <c r="F219"/>
  <c r="B220"/>
  <c r="C220"/>
  <c r="D220"/>
  <c r="E220"/>
  <c r="F220"/>
  <c r="B221"/>
  <c r="C221"/>
  <c r="D221"/>
  <c r="E221"/>
  <c r="F221"/>
  <c r="B222"/>
  <c r="C222"/>
  <c r="D222"/>
  <c r="E222"/>
  <c r="F222"/>
  <c r="B223"/>
  <c r="C223"/>
  <c r="D223"/>
  <c r="E223"/>
  <c r="F223"/>
  <c r="B224"/>
  <c r="C224"/>
  <c r="D224"/>
  <c r="E224"/>
  <c r="F224"/>
  <c r="C225"/>
  <c r="D225"/>
  <c r="E225"/>
  <c r="B226"/>
  <c r="C226"/>
  <c r="D226"/>
  <c r="E226"/>
  <c r="F226"/>
  <c r="B227"/>
  <c r="C227"/>
  <c r="D227"/>
  <c r="E227"/>
  <c r="F227"/>
  <c r="B228"/>
  <c r="C228"/>
  <c r="D228"/>
  <c r="E228"/>
  <c r="F228"/>
  <c r="B229"/>
  <c r="C229"/>
  <c r="D229"/>
  <c r="E229"/>
  <c r="F229"/>
  <c r="B230"/>
  <c r="C230"/>
  <c r="D230"/>
  <c r="E230"/>
  <c r="F230"/>
  <c r="B231"/>
  <c r="C231"/>
  <c r="D231"/>
  <c r="E231"/>
  <c r="F231"/>
  <c r="B232"/>
  <c r="C232"/>
  <c r="D232"/>
  <c r="E232"/>
  <c r="F232"/>
  <c r="B233"/>
  <c r="C233"/>
  <c r="D233"/>
  <c r="E233"/>
  <c r="F233"/>
  <c r="B234"/>
  <c r="C234"/>
  <c r="D234"/>
  <c r="E234"/>
  <c r="F234"/>
  <c r="B378"/>
  <c r="C378"/>
  <c r="D378"/>
  <c r="E378"/>
  <c r="F378"/>
  <c r="B379"/>
  <c r="C379"/>
  <c r="D379"/>
  <c r="E379"/>
  <c r="F379"/>
  <c r="B380"/>
  <c r="C380"/>
  <c r="D380"/>
  <c r="E380"/>
  <c r="F380"/>
  <c r="B381"/>
  <c r="C381"/>
  <c r="D381"/>
  <c r="E381"/>
  <c r="F381"/>
  <c r="B382"/>
  <c r="C382"/>
  <c r="D382"/>
  <c r="E382"/>
  <c r="F382"/>
  <c r="B237"/>
  <c r="C237"/>
  <c r="D237"/>
  <c r="E237"/>
  <c r="F237"/>
  <c r="B238"/>
  <c r="C238"/>
  <c r="D238"/>
  <c r="E238"/>
  <c r="F238"/>
  <c r="B239"/>
  <c r="C239"/>
  <c r="D239"/>
  <c r="E239"/>
  <c r="F239"/>
  <c r="B240"/>
  <c r="C240"/>
  <c r="D240"/>
  <c r="E240"/>
  <c r="F240"/>
  <c r="B241"/>
  <c r="C241"/>
  <c r="D241"/>
  <c r="E241"/>
  <c r="F241"/>
  <c r="B242"/>
  <c r="C242"/>
  <c r="D242"/>
  <c r="E242"/>
  <c r="F242"/>
  <c r="B243"/>
  <c r="C243"/>
  <c r="D243"/>
  <c r="E243"/>
  <c r="F243"/>
  <c r="B244"/>
  <c r="C244"/>
  <c r="D244"/>
  <c r="E244"/>
  <c r="F244"/>
  <c r="B245"/>
  <c r="C245"/>
  <c r="D245"/>
  <c r="E245"/>
  <c r="F245"/>
  <c r="B246"/>
  <c r="C246"/>
  <c r="D246"/>
  <c r="E246"/>
  <c r="F246"/>
  <c r="B247"/>
  <c r="C247"/>
  <c r="D247"/>
  <c r="E247"/>
  <c r="F247"/>
  <c r="B248"/>
  <c r="C248"/>
  <c r="D248"/>
  <c r="E248"/>
  <c r="F248"/>
  <c r="B250"/>
  <c r="C250"/>
  <c r="D250"/>
  <c r="E250"/>
  <c r="F250"/>
  <c r="B251"/>
  <c r="C251"/>
  <c r="D251"/>
  <c r="E37" i="11" s="1"/>
  <c r="E251" i="2"/>
  <c r="F251"/>
  <c r="B252"/>
  <c r="C252"/>
  <c r="D252"/>
  <c r="E252"/>
  <c r="F252"/>
  <c r="B253"/>
  <c r="C253"/>
  <c r="D253"/>
  <c r="E253"/>
  <c r="F253"/>
  <c r="B254"/>
  <c r="C254"/>
  <c r="D254"/>
  <c r="E254"/>
  <c r="F254"/>
  <c r="B14"/>
  <c r="C14"/>
  <c r="D14"/>
  <c r="E14"/>
  <c r="F14"/>
  <c r="B15"/>
  <c r="C15"/>
  <c r="D15"/>
  <c r="E15"/>
  <c r="F15"/>
  <c r="B16"/>
  <c r="C16"/>
  <c r="D16"/>
  <c r="E16"/>
  <c r="F16"/>
  <c r="B384"/>
  <c r="C384"/>
  <c r="D384"/>
  <c r="E384"/>
  <c r="F384"/>
  <c r="B385"/>
  <c r="C385"/>
  <c r="D385"/>
  <c r="E385"/>
  <c r="F385"/>
  <c r="B386"/>
  <c r="C386"/>
  <c r="D386"/>
  <c r="E386"/>
  <c r="F386"/>
  <c r="B387"/>
  <c r="C387"/>
  <c r="D387"/>
  <c r="E387"/>
  <c r="F387"/>
  <c r="B388"/>
  <c r="C388"/>
  <c r="D388"/>
  <c r="E388"/>
  <c r="F388"/>
  <c r="B389"/>
  <c r="C389"/>
  <c r="D389"/>
  <c r="E389"/>
  <c r="F389"/>
  <c r="B390"/>
  <c r="C390"/>
  <c r="D390"/>
  <c r="E390"/>
  <c r="F390"/>
  <c r="B391"/>
  <c r="C391"/>
  <c r="D391"/>
  <c r="E391"/>
  <c r="F391"/>
  <c r="B392"/>
  <c r="C392"/>
  <c r="D392"/>
  <c r="E392"/>
  <c r="F392"/>
  <c r="B393"/>
  <c r="C393"/>
  <c r="D393"/>
  <c r="E393"/>
  <c r="F393"/>
  <c r="B394"/>
  <c r="C394"/>
  <c r="D394"/>
  <c r="E394"/>
  <c r="F394"/>
  <c r="B395"/>
  <c r="C395"/>
  <c r="D395"/>
  <c r="E395"/>
  <c r="F395"/>
  <c r="B396"/>
  <c r="C396"/>
  <c r="D396"/>
  <c r="E396"/>
  <c r="F396"/>
  <c r="B397"/>
  <c r="C397"/>
  <c r="D397"/>
  <c r="E397"/>
  <c r="F397"/>
  <c r="B398"/>
  <c r="C398"/>
  <c r="D398"/>
  <c r="E398"/>
  <c r="F398"/>
  <c r="B399"/>
  <c r="C399"/>
  <c r="D399"/>
  <c r="E399"/>
  <c r="F399"/>
  <c r="B400"/>
  <c r="C400"/>
  <c r="D400"/>
  <c r="E400"/>
  <c r="F400"/>
  <c r="B401"/>
  <c r="C401"/>
  <c r="D401"/>
  <c r="E401"/>
  <c r="F401"/>
  <c r="B402"/>
  <c r="C402"/>
  <c r="D402"/>
  <c r="E402"/>
  <c r="F402"/>
  <c r="B403"/>
  <c r="C403"/>
  <c r="D403"/>
  <c r="E403"/>
  <c r="B404"/>
  <c r="C404"/>
  <c r="D404"/>
  <c r="E404"/>
  <c r="B405"/>
  <c r="C405"/>
  <c r="D405"/>
  <c r="E405"/>
  <c r="F405"/>
  <c r="B406"/>
  <c r="C406"/>
  <c r="D406"/>
  <c r="E406"/>
  <c r="F406"/>
  <c r="B407"/>
  <c r="C407"/>
  <c r="D407"/>
  <c r="E407"/>
  <c r="F407"/>
  <c r="B408"/>
  <c r="C408"/>
  <c r="D408"/>
  <c r="E408"/>
  <c r="F408"/>
  <c r="B409"/>
  <c r="C409"/>
  <c r="D409"/>
  <c r="E409"/>
  <c r="F409"/>
  <c r="B410"/>
  <c r="C410"/>
  <c r="D410"/>
  <c r="E410"/>
  <c r="F410"/>
  <c r="B411"/>
  <c r="C411"/>
  <c r="D411"/>
  <c r="E411"/>
  <c r="F411"/>
  <c r="B412"/>
  <c r="C412"/>
  <c r="D412"/>
  <c r="E412"/>
  <c r="F412"/>
  <c r="B6"/>
  <c r="C6"/>
  <c r="D6"/>
  <c r="E6"/>
  <c r="F6"/>
  <c r="B7"/>
  <c r="C7"/>
  <c r="D7"/>
  <c r="E7"/>
  <c r="F7"/>
  <c r="B8"/>
  <c r="C8"/>
  <c r="D8"/>
  <c r="E8"/>
  <c r="F8"/>
  <c r="B9"/>
  <c r="C9"/>
  <c r="D9"/>
  <c r="E9"/>
  <c r="F9"/>
  <c r="B10"/>
  <c r="C10"/>
  <c r="D10"/>
  <c r="E10"/>
  <c r="F10"/>
  <c r="B11"/>
  <c r="C11"/>
  <c r="D11"/>
  <c r="E11"/>
  <c r="F11"/>
  <c r="B12"/>
  <c r="C12"/>
  <c r="D12"/>
  <c r="E12"/>
  <c r="F12"/>
  <c r="B18"/>
  <c r="C18"/>
  <c r="D18"/>
  <c r="E18"/>
  <c r="F18"/>
  <c r="B19"/>
  <c r="C19"/>
  <c r="D19"/>
  <c r="E19"/>
  <c r="F19"/>
  <c r="B20"/>
  <c r="C20"/>
  <c r="D20"/>
  <c r="E20"/>
  <c r="F20"/>
  <c r="B21"/>
  <c r="C21"/>
  <c r="D21"/>
  <c r="E21"/>
  <c r="F21"/>
  <c r="B22"/>
  <c r="C22"/>
  <c r="D22"/>
  <c r="E22"/>
  <c r="F22"/>
  <c r="B23"/>
  <c r="C23"/>
  <c r="D23"/>
  <c r="E23"/>
  <c r="F23"/>
  <c r="B24"/>
  <c r="C24"/>
  <c r="D24"/>
  <c r="E24"/>
  <c r="F24"/>
  <c r="B25"/>
  <c r="C25"/>
  <c r="D25"/>
  <c r="E25"/>
  <c r="F25"/>
  <c r="B26"/>
  <c r="C26"/>
  <c r="D26"/>
  <c r="E26"/>
  <c r="F26"/>
  <c r="B27"/>
  <c r="C27"/>
  <c r="D27"/>
  <c r="E27"/>
  <c r="F27"/>
  <c r="B28"/>
  <c r="C28"/>
  <c r="D28"/>
  <c r="E28"/>
  <c r="F28"/>
  <c r="B30"/>
  <c r="C30"/>
  <c r="D30"/>
  <c r="E30"/>
  <c r="F30"/>
  <c r="B31"/>
  <c r="C31"/>
  <c r="D31"/>
  <c r="E31"/>
  <c r="F31"/>
  <c r="B32"/>
  <c r="C32"/>
  <c r="D32"/>
  <c r="E32"/>
  <c r="F32"/>
  <c r="B33"/>
  <c r="C33"/>
  <c r="D33"/>
  <c r="E33"/>
  <c r="F33"/>
  <c r="B34"/>
  <c r="C34"/>
  <c r="D34"/>
  <c r="E34"/>
  <c r="F34"/>
  <c r="B35"/>
  <c r="C35"/>
  <c r="D35"/>
  <c r="E35"/>
  <c r="F35"/>
  <c r="B37"/>
  <c r="C37"/>
  <c r="D37"/>
  <c r="E37"/>
  <c r="F37"/>
  <c r="B38"/>
  <c r="C38"/>
  <c r="D38"/>
  <c r="E38"/>
  <c r="F38"/>
  <c r="B40"/>
  <c r="C40"/>
  <c r="D40"/>
  <c r="E40"/>
  <c r="F40"/>
  <c r="B41"/>
  <c r="C41"/>
  <c r="D41"/>
  <c r="E41"/>
  <c r="F41"/>
  <c r="B42"/>
  <c r="C42"/>
  <c r="D42"/>
  <c r="E42"/>
  <c r="F42"/>
  <c r="B43"/>
  <c r="C43"/>
  <c r="D43"/>
  <c r="E43"/>
  <c r="F43"/>
  <c r="B44"/>
  <c r="C44"/>
  <c r="D44"/>
  <c r="E10" i="11" s="1"/>
  <c r="E44" i="2"/>
  <c r="F44"/>
  <c r="B45"/>
  <c r="C45"/>
  <c r="D45"/>
  <c r="E45"/>
  <c r="F45"/>
  <c r="B46"/>
  <c r="C46"/>
  <c r="D46"/>
  <c r="E46"/>
  <c r="F46"/>
  <c r="B47"/>
  <c r="C47"/>
  <c r="D47"/>
  <c r="E47"/>
  <c r="F47"/>
  <c r="B48"/>
  <c r="C48"/>
  <c r="D48"/>
  <c r="E48"/>
  <c r="F48"/>
  <c r="B49"/>
  <c r="C49"/>
  <c r="D49"/>
  <c r="E49"/>
  <c r="F49"/>
  <c r="B50"/>
  <c r="C50"/>
  <c r="D50"/>
  <c r="E50"/>
  <c r="F50"/>
  <c r="B51"/>
  <c r="C51"/>
  <c r="D51"/>
  <c r="E51"/>
  <c r="F51"/>
  <c r="B52"/>
  <c r="C52"/>
  <c r="D52"/>
  <c r="E52"/>
  <c r="F52"/>
  <c r="B53"/>
  <c r="C53"/>
  <c r="D53"/>
  <c r="E53"/>
  <c r="F53"/>
  <c r="B54"/>
  <c r="C54"/>
  <c r="D54"/>
  <c r="E54"/>
  <c r="F54"/>
  <c r="B55"/>
  <c r="C55"/>
  <c r="D55"/>
  <c r="E55"/>
  <c r="F55"/>
  <c r="B56"/>
  <c r="C56"/>
  <c r="D56"/>
  <c r="E56"/>
  <c r="F56"/>
  <c r="B57"/>
  <c r="C57"/>
  <c r="D57"/>
  <c r="E57"/>
  <c r="F57"/>
  <c r="B58"/>
  <c r="C58"/>
  <c r="D58"/>
  <c r="E58"/>
  <c r="F58"/>
  <c r="B256"/>
  <c r="C256"/>
  <c r="D256"/>
  <c r="E256"/>
  <c r="F256"/>
  <c r="B257"/>
  <c r="C257"/>
  <c r="D257"/>
  <c r="E257"/>
  <c r="F257"/>
  <c r="B258"/>
  <c r="C258"/>
  <c r="D258"/>
  <c r="E258"/>
  <c r="F258"/>
  <c r="B259"/>
  <c r="C259"/>
  <c r="D259"/>
  <c r="E259"/>
  <c r="F259"/>
  <c r="B260"/>
  <c r="C260"/>
  <c r="D260"/>
  <c r="E260"/>
  <c r="F260"/>
  <c r="B261"/>
  <c r="C261"/>
  <c r="D261"/>
  <c r="E261"/>
  <c r="F261"/>
  <c r="B262"/>
  <c r="C262"/>
  <c r="D262"/>
  <c r="E262"/>
  <c r="F262"/>
  <c r="B263"/>
  <c r="C263"/>
  <c r="D263"/>
  <c r="E263"/>
  <c r="F263"/>
  <c r="B264"/>
  <c r="C264"/>
  <c r="D264"/>
  <c r="E264"/>
  <c r="F264"/>
  <c r="B265"/>
  <c r="C265"/>
  <c r="D265"/>
  <c r="E265"/>
  <c r="F265"/>
  <c r="B266"/>
  <c r="C266"/>
  <c r="D266"/>
  <c r="E266"/>
  <c r="F266"/>
  <c r="B267"/>
  <c r="C267"/>
  <c r="D267"/>
  <c r="E267"/>
  <c r="F267"/>
  <c r="B268"/>
  <c r="C268"/>
  <c r="D268"/>
  <c r="E268"/>
  <c r="F268"/>
  <c r="B269"/>
  <c r="C269"/>
  <c r="D269"/>
  <c r="E269"/>
  <c r="F269"/>
  <c r="B414"/>
  <c r="C414"/>
  <c r="D414"/>
  <c r="E414"/>
  <c r="F414"/>
  <c r="B415"/>
  <c r="C415"/>
  <c r="D415"/>
  <c r="E415"/>
  <c r="F415"/>
  <c r="B416"/>
  <c r="C416"/>
  <c r="D416"/>
  <c r="E416"/>
  <c r="F416"/>
  <c r="B417"/>
  <c r="C417"/>
  <c r="D417"/>
  <c r="E417"/>
  <c r="F417"/>
  <c r="B418"/>
  <c r="C418"/>
  <c r="D418"/>
  <c r="E418"/>
  <c r="F418"/>
  <c r="B419"/>
  <c r="C419"/>
  <c r="D419"/>
  <c r="E419"/>
  <c r="F419"/>
  <c r="B420"/>
  <c r="C420"/>
  <c r="D420"/>
  <c r="E420"/>
  <c r="F420"/>
  <c r="B421"/>
  <c r="C421"/>
  <c r="D421"/>
  <c r="E421"/>
  <c r="F421"/>
  <c r="B422"/>
  <c r="C422"/>
  <c r="D422"/>
  <c r="E422"/>
  <c r="F422"/>
  <c r="B423"/>
  <c r="C423"/>
  <c r="D423"/>
  <c r="E423"/>
  <c r="F423"/>
  <c r="B424"/>
  <c r="C424"/>
  <c r="D424"/>
  <c r="E424"/>
  <c r="F424"/>
  <c r="B425"/>
  <c r="C425"/>
  <c r="D425"/>
  <c r="E425"/>
  <c r="F425"/>
  <c r="B426"/>
  <c r="C426"/>
  <c r="D426"/>
  <c r="E426"/>
  <c r="F426"/>
  <c r="B427"/>
  <c r="C427"/>
  <c r="D427"/>
  <c r="E427"/>
  <c r="F427"/>
  <c r="B428"/>
  <c r="C428"/>
  <c r="D428"/>
  <c r="E428"/>
  <c r="F428"/>
  <c r="B429"/>
  <c r="C429"/>
  <c r="D429"/>
  <c r="E429"/>
  <c r="F429"/>
  <c r="B430"/>
  <c r="C430"/>
  <c r="D430"/>
  <c r="E430"/>
  <c r="F430"/>
  <c r="B273"/>
  <c r="C273"/>
  <c r="D273"/>
  <c r="E273"/>
  <c r="F273"/>
  <c r="B274"/>
  <c r="C274"/>
  <c r="D274"/>
  <c r="E274"/>
  <c r="F274"/>
  <c r="B275"/>
  <c r="C275"/>
  <c r="D275"/>
  <c r="E275"/>
  <c r="F275"/>
  <c r="B276"/>
  <c r="C276"/>
  <c r="D276"/>
  <c r="E276"/>
  <c r="F276"/>
  <c r="B277"/>
  <c r="C277"/>
  <c r="D277"/>
  <c r="E277"/>
  <c r="F277"/>
  <c r="B278"/>
  <c r="C278"/>
  <c r="D278"/>
  <c r="E278"/>
  <c r="F278"/>
  <c r="B279"/>
  <c r="C279"/>
  <c r="D279"/>
  <c r="E279"/>
  <c r="F279"/>
  <c r="B280"/>
  <c r="C280"/>
  <c r="D280"/>
  <c r="E280"/>
  <c r="F280"/>
  <c r="B281"/>
  <c r="C281"/>
  <c r="D281"/>
  <c r="E281"/>
  <c r="F281"/>
  <c r="B282"/>
  <c r="C282"/>
  <c r="D282"/>
  <c r="E282"/>
  <c r="F282"/>
  <c r="B283"/>
  <c r="C283"/>
  <c r="D283"/>
  <c r="E283"/>
  <c r="F283"/>
  <c r="B285"/>
  <c r="C285"/>
  <c r="D285"/>
  <c r="E285"/>
  <c r="F285"/>
  <c r="B286"/>
  <c r="C286"/>
  <c r="D286"/>
  <c r="E286"/>
  <c r="F286"/>
  <c r="B287"/>
  <c r="C287"/>
  <c r="D287"/>
  <c r="E287"/>
  <c r="F287"/>
  <c r="B288"/>
  <c r="C288"/>
  <c r="D288"/>
  <c r="E288"/>
  <c r="F288"/>
  <c r="B289"/>
  <c r="C289"/>
  <c r="D289"/>
  <c r="E289"/>
  <c r="F289"/>
  <c r="B290"/>
  <c r="C290"/>
  <c r="D290"/>
  <c r="E290"/>
  <c r="F290"/>
  <c r="B291"/>
  <c r="C291"/>
  <c r="D291"/>
  <c r="E291"/>
  <c r="B292"/>
  <c r="C292"/>
  <c r="D292"/>
  <c r="E292"/>
  <c r="B293"/>
  <c r="C293"/>
  <c r="D293"/>
  <c r="E293"/>
  <c r="B294"/>
  <c r="C294"/>
  <c r="D294"/>
  <c r="E294"/>
  <c r="B295"/>
  <c r="C295"/>
  <c r="D295"/>
  <c r="E295"/>
  <c r="B296"/>
  <c r="C296"/>
  <c r="D296"/>
  <c r="E296"/>
  <c r="B297"/>
  <c r="C297"/>
  <c r="D297"/>
  <c r="E297"/>
  <c r="B299"/>
  <c r="C299"/>
  <c r="D299"/>
  <c r="E299"/>
  <c r="F299"/>
  <c r="B300"/>
  <c r="C300"/>
  <c r="D300"/>
  <c r="E300"/>
  <c r="F300"/>
  <c r="B301"/>
  <c r="C301"/>
  <c r="D301"/>
  <c r="E301"/>
  <c r="F301"/>
  <c r="B302"/>
  <c r="C302"/>
  <c r="D302"/>
  <c r="E302"/>
  <c r="F302"/>
  <c r="B303"/>
  <c r="C303"/>
  <c r="D303"/>
  <c r="E303"/>
  <c r="F303"/>
  <c r="B304"/>
  <c r="C304"/>
  <c r="D304"/>
  <c r="E304"/>
  <c r="F304"/>
  <c r="B306"/>
  <c r="C306"/>
  <c r="D306"/>
  <c r="E306"/>
  <c r="F306"/>
  <c r="B307"/>
  <c r="C307"/>
  <c r="D307"/>
  <c r="E307"/>
  <c r="F307"/>
  <c r="B308"/>
  <c r="C308"/>
  <c r="D308"/>
  <c r="E308"/>
  <c r="F308"/>
  <c r="B309"/>
  <c r="C309"/>
  <c r="D309"/>
  <c r="E309"/>
  <c r="F309"/>
  <c r="B310"/>
  <c r="C310"/>
  <c r="D310"/>
  <c r="E310"/>
  <c r="F310"/>
  <c r="B311"/>
  <c r="C311"/>
  <c r="D311"/>
  <c r="E311"/>
  <c r="F311"/>
  <c r="B312"/>
  <c r="C312"/>
  <c r="D312"/>
  <c r="E312"/>
  <c r="F312"/>
  <c r="B313"/>
  <c r="C313"/>
  <c r="D313"/>
  <c r="E313"/>
  <c r="F313"/>
  <c r="B315"/>
  <c r="C315"/>
  <c r="D315"/>
  <c r="E315"/>
  <c r="F315"/>
  <c r="B316"/>
  <c r="C316"/>
  <c r="D316"/>
  <c r="E316"/>
  <c r="F316"/>
  <c r="B317"/>
  <c r="C317"/>
  <c r="D317"/>
  <c r="E317"/>
  <c r="F317"/>
  <c r="B318"/>
  <c r="C318"/>
  <c r="D318"/>
  <c r="E318"/>
  <c r="F318"/>
  <c r="B319"/>
  <c r="C319"/>
  <c r="D319"/>
  <c r="E319"/>
  <c r="F319"/>
  <c r="B320"/>
  <c r="C320"/>
  <c r="D320"/>
  <c r="E320"/>
  <c r="F320"/>
  <c r="B321"/>
  <c r="C321"/>
  <c r="D321"/>
  <c r="E321"/>
  <c r="F321"/>
  <c r="B322"/>
  <c r="C322"/>
  <c r="D322"/>
  <c r="E322"/>
  <c r="F322"/>
  <c r="B323"/>
  <c r="C323"/>
  <c r="D323"/>
  <c r="E323"/>
  <c r="F323"/>
  <c r="B324"/>
  <c r="C324"/>
  <c r="D324"/>
  <c r="E324"/>
  <c r="F324"/>
  <c r="B325"/>
  <c r="C325"/>
  <c r="D325"/>
  <c r="E325"/>
  <c r="F325"/>
  <c r="B326"/>
  <c r="C326"/>
  <c r="D326"/>
  <c r="E326"/>
  <c r="F326"/>
  <c r="B328"/>
  <c r="C328"/>
  <c r="D328"/>
  <c r="E328"/>
  <c r="F328"/>
  <c r="B329"/>
  <c r="C329"/>
  <c r="D329"/>
  <c r="E329"/>
  <c r="F329"/>
  <c r="B330"/>
  <c r="C330"/>
  <c r="D330"/>
  <c r="E330"/>
  <c r="F330"/>
  <c r="B331"/>
  <c r="C331"/>
  <c r="D331"/>
  <c r="E331"/>
  <c r="F331"/>
  <c r="B332"/>
  <c r="C332"/>
  <c r="D332"/>
  <c r="E332"/>
  <c r="F332"/>
  <c r="B333"/>
  <c r="C333"/>
  <c r="D333"/>
  <c r="E333"/>
  <c r="F333"/>
  <c r="B334"/>
  <c r="C334"/>
  <c r="D334"/>
  <c r="E334"/>
  <c r="F334"/>
  <c r="B335"/>
  <c r="C335"/>
  <c r="D335"/>
  <c r="E335"/>
  <c r="F335"/>
  <c r="B336"/>
  <c r="C336"/>
  <c r="D336"/>
  <c r="E336"/>
  <c r="F336"/>
  <c r="B337"/>
  <c r="C337"/>
  <c r="D337"/>
  <c r="E337"/>
  <c r="F337"/>
  <c r="B338"/>
  <c r="C338"/>
  <c r="D338"/>
  <c r="E338"/>
  <c r="F338"/>
  <c r="B339"/>
  <c r="C339"/>
  <c r="D339"/>
  <c r="E339"/>
  <c r="F339"/>
  <c r="B341"/>
  <c r="C341"/>
  <c r="D48" i="11" s="1"/>
  <c r="D341" i="2"/>
  <c r="E48" i="11" s="1"/>
  <c r="E341" i="2"/>
  <c r="F48" i="11" s="1"/>
  <c r="F341" i="2"/>
  <c r="B343"/>
  <c r="C343"/>
  <c r="D343"/>
  <c r="E343"/>
  <c r="F343"/>
  <c r="B344"/>
  <c r="C344"/>
  <c r="D344"/>
  <c r="E344"/>
  <c r="F344"/>
  <c r="B346"/>
  <c r="C346"/>
  <c r="D346"/>
  <c r="E346"/>
  <c r="F346"/>
  <c r="B347"/>
  <c r="C347"/>
  <c r="D347"/>
  <c r="E347"/>
  <c r="F347"/>
  <c r="B348"/>
  <c r="C348"/>
  <c r="D348"/>
  <c r="E348"/>
  <c r="F348"/>
  <c r="B349"/>
  <c r="C349"/>
  <c r="D349"/>
  <c r="E349"/>
  <c r="F349"/>
  <c r="B350"/>
  <c r="C350"/>
  <c r="D350"/>
  <c r="E350"/>
  <c r="F350"/>
  <c r="B351"/>
  <c r="C351"/>
  <c r="D351"/>
  <c r="E351"/>
  <c r="F351"/>
  <c r="B352"/>
  <c r="C352"/>
  <c r="D352"/>
  <c r="E352"/>
  <c r="F352"/>
  <c r="B353"/>
  <c r="C353"/>
  <c r="D353"/>
  <c r="E353"/>
  <c r="F353"/>
  <c r="B354"/>
  <c r="C354"/>
  <c r="D354"/>
  <c r="E354"/>
  <c r="F354"/>
  <c r="B355"/>
  <c r="C355"/>
  <c r="D355"/>
  <c r="E355"/>
  <c r="F355"/>
  <c r="B356"/>
  <c r="C356"/>
  <c r="D356"/>
  <c r="E356"/>
  <c r="F356"/>
  <c r="B357"/>
  <c r="C357"/>
  <c r="D357"/>
  <c r="E357"/>
  <c r="B358"/>
  <c r="C358"/>
  <c r="D358"/>
  <c r="E358"/>
  <c r="F358"/>
  <c r="B359"/>
  <c r="C359"/>
  <c r="D359"/>
  <c r="E359"/>
  <c r="F359"/>
  <c r="B360"/>
  <c r="C360"/>
  <c r="D360"/>
  <c r="E360"/>
  <c r="F360"/>
  <c r="B361"/>
  <c r="C361"/>
  <c r="D361"/>
  <c r="E361"/>
  <c r="F361"/>
  <c r="B362"/>
  <c r="C362"/>
  <c r="D362"/>
  <c r="E362"/>
  <c r="F362"/>
  <c r="B363"/>
  <c r="C363"/>
  <c r="D363"/>
  <c r="E363"/>
  <c r="F363"/>
  <c r="B364"/>
  <c r="C364"/>
  <c r="D364"/>
  <c r="E364"/>
  <c r="F364"/>
  <c r="B365"/>
  <c r="C365"/>
  <c r="D365"/>
  <c r="E365"/>
  <c r="F365"/>
  <c r="B366"/>
  <c r="C366"/>
  <c r="D366"/>
  <c r="E366"/>
  <c r="F366"/>
  <c r="B367"/>
  <c r="C367"/>
  <c r="D367"/>
  <c r="E367"/>
  <c r="F367"/>
  <c r="B368"/>
  <c r="C368"/>
  <c r="D368"/>
  <c r="E368"/>
  <c r="F368"/>
  <c r="B369"/>
  <c r="C369"/>
  <c r="D369"/>
  <c r="E369"/>
  <c r="F369"/>
  <c r="B370"/>
  <c r="C370"/>
  <c r="D370"/>
  <c r="E370"/>
  <c r="F370"/>
  <c r="B371"/>
  <c r="C371"/>
  <c r="D371"/>
  <c r="E371"/>
  <c r="F371"/>
  <c r="B372"/>
  <c r="C372"/>
  <c r="D372"/>
  <c r="E372"/>
  <c r="F372"/>
  <c r="B373"/>
  <c r="C373"/>
  <c r="D373"/>
  <c r="E373"/>
  <c r="F373"/>
  <c r="B61"/>
  <c r="C61"/>
  <c r="D61"/>
  <c r="E61"/>
  <c r="F61"/>
  <c r="B62"/>
  <c r="C62"/>
  <c r="D62"/>
  <c r="E62"/>
  <c r="F62"/>
  <c r="B63"/>
  <c r="C63"/>
  <c r="D63"/>
  <c r="E63"/>
  <c r="F63"/>
  <c r="B64"/>
  <c r="C64"/>
  <c r="D64"/>
  <c r="E64"/>
  <c r="F64"/>
  <c r="B65"/>
  <c r="C65"/>
  <c r="D65"/>
  <c r="E65"/>
  <c r="F65"/>
  <c r="B66"/>
  <c r="C66"/>
  <c r="D66"/>
  <c r="E66"/>
  <c r="F66"/>
  <c r="B67"/>
  <c r="C67"/>
  <c r="D67"/>
  <c r="E67"/>
  <c r="F67"/>
  <c r="B68"/>
  <c r="C68"/>
  <c r="D68"/>
  <c r="E68"/>
  <c r="F68"/>
  <c r="B69"/>
  <c r="C69"/>
  <c r="D69"/>
  <c r="E69"/>
  <c r="F69"/>
  <c r="B70"/>
  <c r="C70"/>
  <c r="D70"/>
  <c r="E70"/>
  <c r="F70"/>
  <c r="B71"/>
  <c r="C71"/>
  <c r="D71"/>
  <c r="E71"/>
  <c r="F71"/>
  <c r="B72"/>
  <c r="C72"/>
  <c r="D72"/>
  <c r="E72"/>
  <c r="F72"/>
  <c r="B73"/>
  <c r="C73"/>
  <c r="D73"/>
  <c r="E73"/>
  <c r="F73"/>
  <c r="B74"/>
  <c r="C74"/>
  <c r="D74"/>
  <c r="E74"/>
  <c r="F74"/>
  <c r="B75"/>
  <c r="C75"/>
  <c r="D75"/>
  <c r="E75"/>
  <c r="F75"/>
  <c r="B76"/>
  <c r="C76"/>
  <c r="D76"/>
  <c r="E76"/>
  <c r="F76"/>
  <c r="B77"/>
  <c r="C77"/>
  <c r="D77"/>
  <c r="E77"/>
  <c r="F77"/>
  <c r="B78"/>
  <c r="C78"/>
  <c r="D78"/>
  <c r="E78"/>
  <c r="F78"/>
  <c r="B79"/>
  <c r="C79"/>
  <c r="D79"/>
  <c r="E79"/>
  <c r="F79"/>
  <c r="B80"/>
  <c r="C80"/>
  <c r="D80"/>
  <c r="E80"/>
  <c r="F80"/>
  <c r="B81"/>
  <c r="C81"/>
  <c r="D81"/>
  <c r="E81"/>
  <c r="F81"/>
  <c r="B82"/>
  <c r="C82"/>
  <c r="D82"/>
  <c r="E82"/>
  <c r="F82"/>
  <c r="B83"/>
  <c r="C83"/>
  <c r="D83"/>
  <c r="E83"/>
  <c r="F83"/>
  <c r="B85"/>
  <c r="C85"/>
  <c r="D85"/>
  <c r="E85"/>
  <c r="F85"/>
  <c r="B86"/>
  <c r="C86"/>
  <c r="D86"/>
  <c r="E86"/>
  <c r="F86"/>
  <c r="B87"/>
  <c r="C87"/>
  <c r="D87"/>
  <c r="E87"/>
  <c r="F87"/>
  <c r="B88"/>
  <c r="C88"/>
  <c r="D88"/>
  <c r="E88"/>
  <c r="F88"/>
  <c r="B89"/>
  <c r="C89"/>
  <c r="D89"/>
  <c r="E89"/>
  <c r="F89"/>
  <c r="B90"/>
  <c r="C90"/>
  <c r="D90"/>
  <c r="E90"/>
  <c r="F90"/>
  <c r="B91"/>
  <c r="C91"/>
  <c r="D91"/>
  <c r="E91"/>
  <c r="F91"/>
  <c r="B92"/>
  <c r="C92"/>
  <c r="D92"/>
  <c r="E92"/>
  <c r="F92"/>
  <c r="B94"/>
  <c r="C94"/>
  <c r="D94"/>
  <c r="E94"/>
  <c r="F94"/>
  <c r="B95"/>
  <c r="C95"/>
  <c r="D95"/>
  <c r="E95"/>
  <c r="F95"/>
  <c r="B96"/>
  <c r="C96"/>
  <c r="D96"/>
  <c r="E96"/>
  <c r="F96"/>
  <c r="B97"/>
  <c r="C97"/>
  <c r="D97"/>
  <c r="E97"/>
  <c r="F97"/>
  <c r="B98"/>
  <c r="C98"/>
  <c r="D98"/>
  <c r="E98"/>
  <c r="F98"/>
  <c r="B99"/>
  <c r="C99"/>
  <c r="D99"/>
  <c r="E99"/>
  <c r="F99"/>
  <c r="B100"/>
  <c r="C100"/>
  <c r="D100"/>
  <c r="D14" i="8"/>
  <c r="E100" i="2"/>
  <c r="F100"/>
  <c r="B101"/>
  <c r="C101"/>
  <c r="D101"/>
  <c r="E101"/>
  <c r="F101"/>
  <c r="B102"/>
  <c r="C102"/>
  <c r="D102"/>
  <c r="E102"/>
  <c r="F102"/>
  <c r="B103"/>
  <c r="C103"/>
  <c r="D103"/>
  <c r="E103"/>
  <c r="F103"/>
  <c r="B104"/>
  <c r="C104"/>
  <c r="D104"/>
  <c r="E104"/>
  <c r="F104"/>
  <c r="B105"/>
  <c r="C105"/>
  <c r="D105"/>
  <c r="E105"/>
  <c r="F105"/>
  <c r="B106"/>
  <c r="C106"/>
  <c r="D106"/>
  <c r="E106"/>
  <c r="F106"/>
  <c r="I114" i="1"/>
  <c r="I122"/>
  <c r="I125"/>
  <c r="I132"/>
  <c r="I138"/>
  <c r="I142"/>
  <c r="I162"/>
  <c r="I172"/>
  <c r="I187"/>
  <c r="I189"/>
  <c r="I199"/>
  <c r="I207"/>
  <c r="I210"/>
  <c r="I217"/>
  <c r="I384"/>
  <c r="I239"/>
  <c r="I252"/>
  <c r="I14"/>
  <c r="I390"/>
  <c r="I393"/>
  <c r="I6"/>
  <c r="I18"/>
  <c r="I30"/>
  <c r="I37"/>
  <c r="I40"/>
  <c r="I43"/>
  <c r="I258"/>
  <c r="I420"/>
  <c r="I276"/>
  <c r="I289"/>
  <c r="I303"/>
  <c r="I310"/>
  <c r="I319"/>
  <c r="I332"/>
  <c r="I345"/>
  <c r="I347"/>
  <c r="I350"/>
  <c r="I61"/>
  <c r="I85"/>
  <c r="I93"/>
  <c r="I97"/>
  <c r="F25" i="8"/>
  <c r="D7"/>
  <c r="D52"/>
  <c r="E22"/>
  <c r="I275" i="1"/>
  <c r="I5"/>
  <c r="L115"/>
  <c r="N115"/>
  <c r="I113"/>
  <c r="L112"/>
  <c r="N112"/>
  <c r="I237"/>
  <c r="L111"/>
  <c r="N111"/>
  <c r="I382"/>
  <c r="L114"/>
  <c r="N114"/>
  <c r="I161"/>
  <c r="L113"/>
  <c r="N113"/>
  <c r="C25" i="8"/>
  <c r="I60" i="1"/>
  <c r="L2"/>
  <c r="N2"/>
  <c r="F13" i="8"/>
  <c r="D33"/>
  <c r="E32"/>
  <c r="C51"/>
  <c r="D53"/>
  <c r="D8"/>
  <c r="I111" i="1"/>
  <c r="I1"/>
  <c r="C52" i="8"/>
  <c r="F54"/>
  <c r="J38"/>
  <c r="J37"/>
  <c r="F53"/>
  <c r="E40"/>
  <c r="F52"/>
  <c r="E62"/>
  <c r="F22"/>
  <c r="C62"/>
  <c r="E11"/>
  <c r="F8"/>
  <c r="E50"/>
  <c r="E49"/>
  <c r="E38"/>
  <c r="C37"/>
  <c r="F4"/>
  <c r="D63"/>
  <c r="D39"/>
  <c r="F32"/>
  <c r="F7"/>
  <c r="E28"/>
  <c r="E54"/>
  <c r="D30"/>
  <c r="D47"/>
  <c r="G48" i="11"/>
  <c r="F34" i="8"/>
  <c r="F14"/>
  <c r="F28"/>
  <c r="G5" i="11"/>
  <c r="D62" i="8"/>
  <c r="C31"/>
  <c r="F62"/>
  <c r="E60"/>
  <c r="C7"/>
  <c r="D23"/>
  <c r="E21" i="11"/>
  <c r="E52" i="8"/>
  <c r="D25"/>
  <c r="E8"/>
  <c r="G29" i="11"/>
  <c r="C60" i="8"/>
  <c r="C30"/>
  <c r="F33"/>
  <c r="C33"/>
  <c r="D46"/>
  <c r="D40"/>
  <c r="C22"/>
  <c r="C13"/>
  <c r="L13"/>
  <c r="H30"/>
  <c r="F27"/>
  <c r="E27"/>
  <c r="H13"/>
  <c r="I33"/>
  <c r="I37"/>
  <c r="F47"/>
  <c r="L22"/>
  <c r="E9"/>
  <c r="C46"/>
  <c r="H22"/>
  <c r="E4"/>
  <c r="E39"/>
  <c r="E7"/>
  <c r="H60"/>
  <c r="C9"/>
  <c r="L31"/>
  <c r="G62"/>
  <c r="D6"/>
  <c r="C28"/>
  <c r="D35"/>
  <c r="L60"/>
  <c r="E46"/>
  <c r="F5"/>
  <c r="D38"/>
  <c r="H62"/>
  <c r="E34"/>
  <c r="E47"/>
  <c r="C5"/>
  <c r="D5"/>
  <c r="D61"/>
  <c r="I25"/>
  <c r="C61"/>
  <c r="C21"/>
  <c r="I52"/>
  <c r="C63"/>
  <c r="F49"/>
  <c r="C32"/>
  <c r="F50"/>
  <c r="C54"/>
  <c r="F23"/>
  <c r="F40"/>
  <c r="D45"/>
  <c r="F11"/>
  <c r="F39"/>
  <c r="D22"/>
  <c r="F61"/>
  <c r="E45"/>
  <c r="F9"/>
  <c r="C6"/>
  <c r="E48"/>
  <c r="C48"/>
  <c r="F51"/>
  <c r="F63"/>
  <c r="C29"/>
  <c r="E35"/>
  <c r="G52"/>
  <c r="F21"/>
  <c r="F60"/>
  <c r="L37"/>
  <c r="G33"/>
  <c r="I22"/>
  <c r="D37"/>
  <c r="F48"/>
  <c r="D21"/>
  <c r="F30"/>
  <c r="C11"/>
  <c r="D13"/>
  <c r="D48"/>
  <c r="F31"/>
  <c r="L62"/>
  <c r="F46"/>
  <c r="E5"/>
  <c r="D49"/>
  <c r="E14"/>
  <c r="F26"/>
  <c r="D9"/>
  <c r="C4"/>
  <c r="D31"/>
  <c r="F38"/>
  <c r="E21"/>
  <c r="F35"/>
  <c r="D60"/>
  <c r="D54"/>
  <c r="E6"/>
  <c r="C45"/>
  <c r="E12"/>
  <c r="D50"/>
  <c r="C38"/>
  <c r="C50"/>
  <c r="D4"/>
  <c r="D12"/>
  <c r="C8"/>
  <c r="L52"/>
  <c r="H33"/>
  <c r="G7"/>
  <c r="I31"/>
  <c r="I62"/>
  <c r="I30"/>
  <c r="E29"/>
  <c r="C14"/>
  <c r="H31"/>
  <c r="F37"/>
  <c r="E26"/>
  <c r="D29"/>
  <c r="D51"/>
  <c r="L25"/>
  <c r="C40"/>
  <c r="I60"/>
  <c r="C39"/>
  <c r="D26"/>
  <c r="F6"/>
  <c r="C23"/>
  <c r="C12"/>
  <c r="D34"/>
  <c r="E24"/>
  <c r="C35"/>
  <c r="F29"/>
  <c r="C26"/>
  <c r="E25"/>
  <c r="E51"/>
  <c r="E23"/>
  <c r="C24"/>
  <c r="C53"/>
  <c r="H52"/>
  <c r="E13"/>
  <c r="F12"/>
  <c r="E63"/>
  <c r="D28"/>
  <c r="E37"/>
  <c r="D24"/>
  <c r="E53"/>
  <c r="C47"/>
  <c r="D11"/>
  <c r="E61"/>
  <c r="F45"/>
  <c r="E33"/>
  <c r="C34"/>
  <c r="C49"/>
  <c r="F24"/>
  <c r="L30"/>
  <c r="L53"/>
  <c r="I26"/>
  <c r="L23"/>
  <c r="H38"/>
  <c r="H4"/>
  <c r="I29"/>
  <c r="L21"/>
  <c r="J62"/>
  <c r="H53"/>
  <c r="G11"/>
  <c r="J33"/>
  <c r="G29"/>
  <c r="H63"/>
  <c r="I53"/>
  <c r="I51"/>
  <c r="D3"/>
  <c r="I4"/>
  <c r="C10"/>
  <c r="G32"/>
  <c r="K22"/>
  <c r="I7"/>
  <c r="G34"/>
  <c r="H47"/>
  <c r="G26"/>
  <c r="I40"/>
  <c r="H7"/>
  <c r="C3"/>
  <c r="H49"/>
  <c r="L47"/>
  <c r="L51"/>
  <c r="I45"/>
  <c r="L4"/>
  <c r="G48"/>
  <c r="L6"/>
  <c r="G54"/>
  <c r="I32"/>
  <c r="I21"/>
  <c r="H9"/>
  <c r="K60"/>
  <c r="G46"/>
  <c r="G49"/>
  <c r="L33"/>
  <c r="E64"/>
  <c r="G47"/>
  <c r="G53"/>
  <c r="G24"/>
  <c r="G25"/>
  <c r="H12"/>
  <c r="H40"/>
  <c r="H14"/>
  <c r="G60"/>
  <c r="G4"/>
  <c r="H11"/>
  <c r="L48"/>
  <c r="I6"/>
  <c r="G22"/>
  <c r="H54"/>
  <c r="H21"/>
  <c r="L61"/>
  <c r="H5"/>
  <c r="C27"/>
  <c r="E3"/>
  <c r="I46"/>
  <c r="L35"/>
  <c r="H39"/>
  <c r="L45"/>
  <c r="F64"/>
  <c r="I28"/>
  <c r="G9"/>
  <c r="K13"/>
  <c r="D10"/>
  <c r="I35"/>
  <c r="L14"/>
  <c r="G8"/>
  <c r="I13"/>
  <c r="J52"/>
  <c r="I48"/>
  <c r="H61"/>
  <c r="D64"/>
  <c r="L5"/>
  <c r="F3"/>
  <c r="L34"/>
  <c r="H35"/>
  <c r="G23"/>
  <c r="L40"/>
  <c r="K31"/>
  <c r="G50"/>
  <c r="G21"/>
  <c r="C64"/>
  <c r="K30"/>
  <c r="H51"/>
  <c r="I24"/>
  <c r="G12"/>
  <c r="G14"/>
  <c r="G31"/>
  <c r="I49"/>
  <c r="I34"/>
  <c r="I47"/>
  <c r="G30"/>
  <c r="H25"/>
  <c r="L12"/>
  <c r="H23"/>
  <c r="I39"/>
  <c r="G40"/>
  <c r="I14"/>
  <c r="K33"/>
  <c r="I8"/>
  <c r="H37"/>
  <c r="H50"/>
  <c r="G45"/>
  <c r="H6"/>
  <c r="H32"/>
  <c r="I63"/>
  <c r="K62"/>
  <c r="G28"/>
  <c r="L49"/>
  <c r="H34"/>
  <c r="D27"/>
  <c r="H24"/>
  <c r="L26"/>
  <c r="G35"/>
  <c r="I12"/>
  <c r="I23"/>
  <c r="L39"/>
  <c r="J7"/>
  <c r="L8"/>
  <c r="I50"/>
  <c r="I11"/>
  <c r="F10"/>
  <c r="I61"/>
  <c r="G5"/>
  <c r="L28"/>
  <c r="L9"/>
  <c r="L46"/>
  <c r="G6"/>
  <c r="G61"/>
  <c r="I38"/>
  <c r="L32"/>
  <c r="H26"/>
  <c r="H8"/>
  <c r="H45"/>
  <c r="L54"/>
  <c r="L24"/>
  <c r="G39"/>
  <c r="L50"/>
  <c r="L38"/>
  <c r="E10"/>
  <c r="L11"/>
  <c r="H29"/>
  <c r="L7"/>
  <c r="I54"/>
  <c r="H28"/>
  <c r="I9"/>
  <c r="H46"/>
  <c r="K52"/>
  <c r="G51"/>
  <c r="G13"/>
  <c r="H48"/>
  <c r="G63"/>
  <c r="L63"/>
  <c r="L29"/>
  <c r="I5"/>
  <c r="K45"/>
  <c r="K34"/>
  <c r="J14"/>
  <c r="K6"/>
  <c r="J30"/>
  <c r="J23"/>
  <c r="H64"/>
  <c r="K21"/>
  <c r="K47"/>
  <c r="J13"/>
  <c r="K32"/>
  <c r="K51"/>
  <c r="J8"/>
  <c r="K54"/>
  <c r="K11"/>
  <c r="J47"/>
  <c r="L3"/>
  <c r="J26"/>
  <c r="J34"/>
  <c r="K63"/>
  <c r="J21"/>
  <c r="L64"/>
  <c r="K14"/>
  <c r="J25"/>
  <c r="J53"/>
  <c r="J61"/>
  <c r="K50"/>
  <c r="J40"/>
  <c r="I27"/>
  <c r="K39"/>
  <c r="H10"/>
  <c r="J32"/>
  <c r="K53"/>
  <c r="J63"/>
  <c r="J51"/>
  <c r="K46"/>
  <c r="K29"/>
  <c r="K26"/>
  <c r="G64"/>
  <c r="L27"/>
  <c r="I64"/>
  <c r="G27"/>
  <c r="J31"/>
  <c r="K5"/>
  <c r="J60"/>
  <c r="K12"/>
  <c r="J54"/>
  <c r="K49"/>
  <c r="K38"/>
  <c r="J39"/>
  <c r="J28"/>
  <c r="K35"/>
  <c r="J9"/>
  <c r="J24"/>
  <c r="I3"/>
  <c r="J29"/>
  <c r="J46"/>
  <c r="K28"/>
  <c r="K9"/>
  <c r="I10"/>
  <c r="K24"/>
  <c r="J50"/>
  <c r="K61"/>
  <c r="J22"/>
  <c r="J4"/>
  <c r="J48"/>
  <c r="J11"/>
  <c r="H3"/>
  <c r="K8"/>
  <c r="J5"/>
  <c r="J35"/>
  <c r="K37"/>
  <c r="K23"/>
  <c r="K4"/>
  <c r="K48"/>
  <c r="H27"/>
  <c r="L10"/>
  <c r="J6"/>
  <c r="J45"/>
  <c r="K25"/>
  <c r="J12"/>
  <c r="G3"/>
  <c r="K40"/>
  <c r="J49"/>
  <c r="K7"/>
  <c r="G10"/>
  <c r="J3"/>
  <c r="J27"/>
  <c r="K27"/>
  <c r="K64"/>
  <c r="J10"/>
  <c r="K3"/>
  <c r="J64"/>
  <c r="K10"/>
  <c r="G20" i="11" l="1"/>
  <c r="F37"/>
  <c r="E14"/>
  <c r="E13"/>
  <c r="M13" s="1"/>
  <c r="F50"/>
  <c r="E49"/>
  <c r="F14"/>
  <c r="G14"/>
  <c r="E50"/>
  <c r="M50" s="1"/>
  <c r="E7"/>
  <c r="M7" s="1"/>
  <c r="G6"/>
  <c r="F56"/>
  <c r="D21"/>
  <c r="I21" s="1"/>
  <c r="L21" s="1"/>
  <c r="E46"/>
  <c r="G44"/>
  <c r="F9"/>
  <c r="E56"/>
  <c r="G56"/>
  <c r="D5"/>
  <c r="F5"/>
  <c r="E20"/>
  <c r="F47"/>
  <c r="G57"/>
  <c r="D13"/>
  <c r="F6"/>
  <c r="E5"/>
  <c r="M5" s="1"/>
  <c r="N5" s="1"/>
  <c r="M5" i="8" s="1"/>
  <c r="F21" i="11"/>
  <c r="F49"/>
  <c r="G47"/>
  <c r="D10"/>
  <c r="D7"/>
  <c r="G4"/>
  <c r="E44"/>
  <c r="J44" s="1"/>
  <c r="G43"/>
  <c r="E57"/>
  <c r="D37"/>
  <c r="J37" s="1"/>
  <c r="F33"/>
  <c r="E32"/>
  <c r="D31"/>
  <c r="D30"/>
  <c r="D23"/>
  <c r="M23" s="1"/>
  <c r="F23"/>
  <c r="F22"/>
  <c r="G21"/>
  <c r="F13"/>
  <c r="G58"/>
  <c r="G27"/>
  <c r="G13"/>
  <c r="H13" s="1"/>
  <c r="K13" s="1"/>
  <c r="O13" s="1"/>
  <c r="N13" i="8" s="1"/>
  <c r="D45" i="11"/>
  <c r="D43"/>
  <c r="F42"/>
  <c r="M42" s="1"/>
  <c r="G7"/>
  <c r="D36"/>
  <c r="E55"/>
  <c r="D34"/>
  <c r="D33"/>
  <c r="H33" s="1"/>
  <c r="K33" s="1"/>
  <c r="O33" s="1"/>
  <c r="N35" i="8" s="1"/>
  <c r="F30" i="11"/>
  <c r="H30" s="1"/>
  <c r="K30" s="1"/>
  <c r="O30" s="1"/>
  <c r="N32" i="8" s="1"/>
  <c r="G51" i="11"/>
  <c r="G45"/>
  <c r="G15"/>
  <c r="E15"/>
  <c r="D14"/>
  <c r="I14" s="1"/>
  <c r="L14" s="1"/>
  <c r="D12"/>
  <c r="G12"/>
  <c r="G11" s="1"/>
  <c r="F8"/>
  <c r="F4"/>
  <c r="D57"/>
  <c r="F57"/>
  <c r="D32"/>
  <c r="D28"/>
  <c r="F28"/>
  <c r="E28"/>
  <c r="I28" s="1"/>
  <c r="L28" s="1"/>
  <c r="E27"/>
  <c r="E25"/>
  <c r="D25"/>
  <c r="F24"/>
  <c r="G23"/>
  <c r="G22"/>
  <c r="D22"/>
  <c r="D20"/>
  <c r="D19" s="1"/>
  <c r="F20"/>
  <c r="D6"/>
  <c r="F25"/>
  <c r="J25" s="1"/>
  <c r="E47"/>
  <c r="I47" s="1"/>
  <c r="L47" s="1"/>
  <c r="E45"/>
  <c r="F44"/>
  <c r="D42"/>
  <c r="D58"/>
  <c r="E36"/>
  <c r="G28"/>
  <c r="D27"/>
  <c r="F46"/>
  <c r="F45"/>
  <c r="E42"/>
  <c r="F10"/>
  <c r="G55"/>
  <c r="H55" s="1"/>
  <c r="E34"/>
  <c r="D15"/>
  <c r="G46"/>
  <c r="E4"/>
  <c r="E51"/>
  <c r="G50"/>
  <c r="E38"/>
  <c r="G9"/>
  <c r="D9"/>
  <c r="J9" s="1"/>
  <c r="G37"/>
  <c r="D55"/>
  <c r="F34"/>
  <c r="G33"/>
  <c r="G25"/>
  <c r="D47"/>
  <c r="G42"/>
  <c r="H42" s="1"/>
  <c r="J21"/>
  <c r="F15"/>
  <c r="D4"/>
  <c r="H4" s="1"/>
  <c r="G36"/>
  <c r="G35" s="1"/>
  <c r="E22"/>
  <c r="D51"/>
  <c r="M51" s="1"/>
  <c r="G38"/>
  <c r="F27"/>
  <c r="I27" s="1"/>
  <c r="E12"/>
  <c r="H12" s="1"/>
  <c r="F51"/>
  <c r="D49"/>
  <c r="H49" s="1"/>
  <c r="K49" s="1"/>
  <c r="O49" s="1"/>
  <c r="N53" i="8" s="1"/>
  <c r="D46" i="11"/>
  <c r="E58"/>
  <c r="F38"/>
  <c r="G8"/>
  <c r="D8"/>
  <c r="I8" s="1"/>
  <c r="L8" s="1"/>
  <c r="F31"/>
  <c r="I31" s="1"/>
  <c r="L31" s="1"/>
  <c r="G24"/>
  <c r="E43"/>
  <c r="H43" s="1"/>
  <c r="K43" s="1"/>
  <c r="O43" s="1"/>
  <c r="N47" i="8" s="1"/>
  <c r="D44" i="11"/>
  <c r="F43"/>
  <c r="E9"/>
  <c r="F36"/>
  <c r="G34"/>
  <c r="E33"/>
  <c r="F58"/>
  <c r="F12"/>
  <c r="F11" s="1"/>
  <c r="D50"/>
  <c r="G49"/>
  <c r="D38"/>
  <c r="G10"/>
  <c r="I10" s="1"/>
  <c r="L10" s="1"/>
  <c r="E8"/>
  <c r="F7"/>
  <c r="E6"/>
  <c r="D56"/>
  <c r="F55"/>
  <c r="F32"/>
  <c r="E31"/>
  <c r="G31"/>
  <c r="G30"/>
  <c r="E30"/>
  <c r="E24"/>
  <c r="H24" s="1"/>
  <c r="K24" s="1"/>
  <c r="O24" s="1"/>
  <c r="N26" i="8" s="1"/>
  <c r="H48" i="11"/>
  <c r="K48" s="1"/>
  <c r="O48" s="1"/>
  <c r="N52" i="8" s="1"/>
  <c r="I48" i="11"/>
  <c r="L48" s="1"/>
  <c r="J48"/>
  <c r="M48"/>
  <c r="H6"/>
  <c r="K6" s="1"/>
  <c r="O6" s="1"/>
  <c r="N6" i="8" s="1"/>
  <c r="M4" i="11"/>
  <c r="H37"/>
  <c r="K37" s="1"/>
  <c r="O37" s="1"/>
  <c r="N39" i="8" s="1"/>
  <c r="J15" i="11"/>
  <c r="H14"/>
  <c r="K14" s="1"/>
  <c r="O14" s="1"/>
  <c r="N14" i="8" s="1"/>
  <c r="M14" i="11"/>
  <c r="J14"/>
  <c r="J32"/>
  <c r="I25"/>
  <c r="L25" s="1"/>
  <c r="M22"/>
  <c r="H22"/>
  <c r="K22" s="1"/>
  <c r="O22" s="1"/>
  <c r="N24" i="8" s="1"/>
  <c r="H10" i="11"/>
  <c r="K10" s="1"/>
  <c r="O10" s="1"/>
  <c r="N10" i="8" s="1"/>
  <c r="H34" i="11"/>
  <c r="K34" s="1"/>
  <c r="O34" s="1"/>
  <c r="N36" i="8" s="1"/>
  <c r="H51" i="11"/>
  <c r="K51" s="1"/>
  <c r="O51" s="1"/>
  <c r="N55" i="8" s="1"/>
  <c r="I9" i="11"/>
  <c r="L9" s="1"/>
  <c r="I29"/>
  <c r="L29" s="1"/>
  <c r="M29"/>
  <c r="H29"/>
  <c r="K29" s="1"/>
  <c r="O29" s="1"/>
  <c r="N31" i="8" s="1"/>
  <c r="J29" i="11"/>
  <c r="J49"/>
  <c r="I49"/>
  <c r="L49" s="1"/>
  <c r="J5"/>
  <c r="H5"/>
  <c r="K5" s="1"/>
  <c r="O5" s="1"/>
  <c r="N5" i="8" s="1"/>
  <c r="M21" i="11"/>
  <c r="N21" s="1"/>
  <c r="M23" i="8" s="1"/>
  <c r="M10" i="11"/>
  <c r="J31"/>
  <c r="J10"/>
  <c r="H21"/>
  <c r="K21" s="1"/>
  <c r="O21" s="1"/>
  <c r="N23" i="8" s="1"/>
  <c r="E26" i="11" l="1"/>
  <c r="H28"/>
  <c r="K28" s="1"/>
  <c r="O28" s="1"/>
  <c r="N30" i="8" s="1"/>
  <c r="I45" i="11"/>
  <c r="L45" s="1"/>
  <c r="I5"/>
  <c r="L5" s="1"/>
  <c r="H8"/>
  <c r="K8" s="1"/>
  <c r="O8" s="1"/>
  <c r="N8" i="8" s="1"/>
  <c r="M37" i="11"/>
  <c r="N37" s="1"/>
  <c r="M39" i="8" s="1"/>
  <c r="I43" i="11"/>
  <c r="L43" s="1"/>
  <c r="I37"/>
  <c r="L37" s="1"/>
  <c r="I30"/>
  <c r="L30" s="1"/>
  <c r="J7"/>
  <c r="I33"/>
  <c r="L33" s="1"/>
  <c r="I24"/>
  <c r="L24" s="1"/>
  <c r="I15"/>
  <c r="L15" s="1"/>
  <c r="H25"/>
  <c r="K25" s="1"/>
  <c r="O25" s="1"/>
  <c r="N27" i="8" s="1"/>
  <c r="F3" i="11"/>
  <c r="F2" s="1"/>
  <c r="J43"/>
  <c r="J58"/>
  <c r="D26"/>
  <c r="J50"/>
  <c r="N50" s="1"/>
  <c r="M54" i="8" s="1"/>
  <c r="I46" i="11"/>
  <c r="L46" s="1"/>
  <c r="E3"/>
  <c r="M57"/>
  <c r="H7"/>
  <c r="K7" s="1"/>
  <c r="O7" s="1"/>
  <c r="N7" i="8" s="1"/>
  <c r="H50" i="11"/>
  <c r="K50" s="1"/>
  <c r="O50" s="1"/>
  <c r="N54" i="8" s="1"/>
  <c r="H9" i="11"/>
  <c r="K9" s="1"/>
  <c r="O9" s="1"/>
  <c r="N9" i="8" s="1"/>
  <c r="N14" i="11"/>
  <c r="M14" i="8" s="1"/>
  <c r="H44" i="11"/>
  <c r="K44" s="1"/>
  <c r="O44" s="1"/>
  <c r="N48" i="8" s="1"/>
  <c r="F54" i="11"/>
  <c r="I50"/>
  <c r="L50" s="1"/>
  <c r="D41"/>
  <c r="M58"/>
  <c r="N58" s="1"/>
  <c r="M64" i="8" s="1"/>
  <c r="E19" i="11"/>
  <c r="M45"/>
  <c r="H23"/>
  <c r="K23" s="1"/>
  <c r="O23" s="1"/>
  <c r="N25" i="8" s="1"/>
  <c r="H32" i="11"/>
  <c r="K32" s="1"/>
  <c r="O32" s="1"/>
  <c r="N34" i="8" s="1"/>
  <c r="H15" i="11"/>
  <c r="K15" s="1"/>
  <c r="O15" s="1"/>
  <c r="N15" i="8" s="1"/>
  <c r="I36" i="11"/>
  <c r="I35" s="1"/>
  <c r="I13"/>
  <c r="L13" s="1"/>
  <c r="J33"/>
  <c r="I6"/>
  <c r="L6" s="1"/>
  <c r="G41"/>
  <c r="M44"/>
  <c r="N44" s="1"/>
  <c r="M48" i="8" s="1"/>
  <c r="J34" i="11"/>
  <c r="F41"/>
  <c r="J24"/>
  <c r="J23"/>
  <c r="H47"/>
  <c r="K47" s="1"/>
  <c r="O47" s="1"/>
  <c r="N51" i="8" s="1"/>
  <c r="M9" i="11"/>
  <c r="N9" s="1"/>
  <c r="M9" i="8" s="1"/>
  <c r="I44" i="11"/>
  <c r="L44" s="1"/>
  <c r="G19"/>
  <c r="M28"/>
  <c r="E54"/>
  <c r="G54"/>
  <c r="M8"/>
  <c r="N8" s="1"/>
  <c r="M8" i="8" s="1"/>
  <c r="I55" i="11"/>
  <c r="J8"/>
  <c r="M56"/>
  <c r="N56" s="1"/>
  <c r="M62" i="8" s="1"/>
  <c r="G3" i="11"/>
  <c r="J20"/>
  <c r="I20"/>
  <c r="L20" s="1"/>
  <c r="H31"/>
  <c r="K31" s="1"/>
  <c r="O31" s="1"/>
  <c r="N33" i="8" s="1"/>
  <c r="J38" i="11"/>
  <c r="I38"/>
  <c r="L38" s="1"/>
  <c r="I42"/>
  <c r="J22"/>
  <c r="F26"/>
  <c r="J12"/>
  <c r="I34"/>
  <c r="L34" s="1"/>
  <c r="M33"/>
  <c r="J55"/>
  <c r="F19"/>
  <c r="J6"/>
  <c r="I23"/>
  <c r="L23" s="1"/>
  <c r="M49"/>
  <c r="N49" s="1"/>
  <c r="M53" i="8" s="1"/>
  <c r="M34" i="11"/>
  <c r="M27"/>
  <c r="J13"/>
  <c r="N13" s="1"/>
  <c r="M13" i="8" s="1"/>
  <c r="I58" i="11"/>
  <c r="L58" s="1"/>
  <c r="I22"/>
  <c r="L22" s="1"/>
  <c r="J57"/>
  <c r="M15"/>
  <c r="N15" s="1"/>
  <c r="M15" i="8" s="1"/>
  <c r="G26" i="11"/>
  <c r="G18" s="1"/>
  <c r="E11"/>
  <c r="E2" s="1"/>
  <c r="M46"/>
  <c r="N46" s="1"/>
  <c r="M50" i="8" s="1"/>
  <c r="J28" i="11"/>
  <c r="M12"/>
  <c r="I4"/>
  <c r="J30"/>
  <c r="M55"/>
  <c r="N55" s="1"/>
  <c r="M61" i="8" s="1"/>
  <c r="J51" i="11"/>
  <c r="N51" s="1"/>
  <c r="M55" i="8" s="1"/>
  <c r="H20" i="11"/>
  <c r="K20" s="1"/>
  <c r="O20" s="1"/>
  <c r="N22" i="8" s="1"/>
  <c r="I32" i="11"/>
  <c r="L32" s="1"/>
  <c r="I12"/>
  <c r="H56"/>
  <c r="K56" s="1"/>
  <c r="O56" s="1"/>
  <c r="N62" i="8" s="1"/>
  <c r="J36" i="11"/>
  <c r="J4"/>
  <c r="J42"/>
  <c r="N42" s="1"/>
  <c r="M46" i="8" s="1"/>
  <c r="N23" i="11"/>
  <c r="M25" i="8" s="1"/>
  <c r="M38" i="11"/>
  <c r="N38" s="1"/>
  <c r="M40" i="8" s="1"/>
  <c r="M30" i="11"/>
  <c r="J46"/>
  <c r="D54"/>
  <c r="I51"/>
  <c r="L51" s="1"/>
  <c r="M43"/>
  <c r="M20"/>
  <c r="N20" s="1"/>
  <c r="M22" i="8" s="1"/>
  <c r="M25" i="11"/>
  <c r="N25" s="1"/>
  <c r="M27" i="8" s="1"/>
  <c r="M32" i="11"/>
  <c r="N32" s="1"/>
  <c r="M34" i="8" s="1"/>
  <c r="D11" i="11"/>
  <c r="I56"/>
  <c r="L56" s="1"/>
  <c r="M36"/>
  <c r="N36" s="1"/>
  <c r="M38" i="8" s="1"/>
  <c r="D3" i="11"/>
  <c r="J45"/>
  <c r="M6"/>
  <c r="M3" s="1"/>
  <c r="F35"/>
  <c r="E35"/>
  <c r="E18" s="1"/>
  <c r="I7"/>
  <c r="L7" s="1"/>
  <c r="M24"/>
  <c r="M31"/>
  <c r="J56"/>
  <c r="D35"/>
  <c r="D18" s="1"/>
  <c r="J27"/>
  <c r="N27" s="1"/>
  <c r="M29" i="8" s="1"/>
  <c r="N7" i="11"/>
  <c r="M7" i="8" s="1"/>
  <c r="J47" i="11"/>
  <c r="I57"/>
  <c r="L57" s="1"/>
  <c r="M47"/>
  <c r="E41"/>
  <c r="H27"/>
  <c r="K27" s="1"/>
  <c r="H57"/>
  <c r="K57" s="1"/>
  <c r="O57" s="1"/>
  <c r="N63" i="8" s="1"/>
  <c r="H36" i="11"/>
  <c r="K36" s="1"/>
  <c r="H45"/>
  <c r="K45" s="1"/>
  <c r="O45" s="1"/>
  <c r="N49" i="8" s="1"/>
  <c r="N22" i="11"/>
  <c r="M24" i="8" s="1"/>
  <c r="H46" i="11"/>
  <c r="K46" s="1"/>
  <c r="O46" s="1"/>
  <c r="N50" i="8" s="1"/>
  <c r="N48" i="11"/>
  <c r="M52" i="8" s="1"/>
  <c r="I41" i="11"/>
  <c r="L42"/>
  <c r="L55"/>
  <c r="J19"/>
  <c r="K4"/>
  <c r="K55"/>
  <c r="K12"/>
  <c r="H11"/>
  <c r="L27"/>
  <c r="K42"/>
  <c r="H26"/>
  <c r="L4"/>
  <c r="N31"/>
  <c r="M33" i="8" s="1"/>
  <c r="J26" i="11"/>
  <c r="N33"/>
  <c r="M35" i="8" s="1"/>
  <c r="N10" i="11"/>
  <c r="M10" i="8" s="1"/>
  <c r="G2" i="11"/>
  <c r="N29"/>
  <c r="M31" i="8" s="1"/>
  <c r="I26" i="11" l="1"/>
  <c r="L26"/>
  <c r="N34"/>
  <c r="M36" i="8" s="1"/>
  <c r="I3" i="11"/>
  <c r="I2" s="1"/>
  <c r="H3"/>
  <c r="H2" s="1"/>
  <c r="N47"/>
  <c r="M51" i="8" s="1"/>
  <c r="N24" i="11"/>
  <c r="M26" i="8" s="1"/>
  <c r="I11" i="11"/>
  <c r="N28"/>
  <c r="M30" i="8" s="1"/>
  <c r="M26" i="11"/>
  <c r="L36"/>
  <c r="L35" s="1"/>
  <c r="H19"/>
  <c r="K19" s="1"/>
  <c r="M11"/>
  <c r="N11" s="1"/>
  <c r="C3" i="4" s="1"/>
  <c r="D2" i="11"/>
  <c r="J35"/>
  <c r="J18" s="1"/>
  <c r="M35"/>
  <c r="J41"/>
  <c r="N43"/>
  <c r="M47" i="8" s="1"/>
  <c r="J3" i="11"/>
  <c r="N30"/>
  <c r="M32" i="8" s="1"/>
  <c r="J54" i="11"/>
  <c r="L3"/>
  <c r="L41"/>
  <c r="N45"/>
  <c r="M49" i="8" s="1"/>
  <c r="H35" i="11"/>
  <c r="N4"/>
  <c r="M4" i="8" s="1"/>
  <c r="M19" i="11"/>
  <c r="M18" s="1"/>
  <c r="N18" s="1"/>
  <c r="C3" i="12" s="1"/>
  <c r="M54" i="11"/>
  <c r="N57"/>
  <c r="M63" i="8" s="1"/>
  <c r="F18" i="11"/>
  <c r="H54"/>
  <c r="N6"/>
  <c r="M6" i="8" s="1"/>
  <c r="M41" i="11"/>
  <c r="L54"/>
  <c r="L12"/>
  <c r="L11" s="1"/>
  <c r="L2" s="1"/>
  <c r="N12"/>
  <c r="M12" i="8" s="1"/>
  <c r="I54" i="11"/>
  <c r="J11"/>
  <c r="J2" s="1"/>
  <c r="H41"/>
  <c r="I19"/>
  <c r="K26"/>
  <c r="O26" s="1"/>
  <c r="O27"/>
  <c r="N29" i="8" s="1"/>
  <c r="O4" i="11"/>
  <c r="N4" i="8" s="1"/>
  <c r="K3" i="11"/>
  <c r="K54"/>
  <c r="O54" s="1"/>
  <c r="O55"/>
  <c r="N61" i="8" s="1"/>
  <c r="K41" i="11"/>
  <c r="O42"/>
  <c r="N46" i="8" s="1"/>
  <c r="O12" i="11"/>
  <c r="N12" i="8" s="1"/>
  <c r="K11" i="11"/>
  <c r="O11" s="1"/>
  <c r="L19"/>
  <c r="L18" s="1"/>
  <c r="I18"/>
  <c r="K35"/>
  <c r="O36"/>
  <c r="N38" i="8" s="1"/>
  <c r="N3" i="11"/>
  <c r="M2"/>
  <c r="N26"/>
  <c r="N54" l="1"/>
  <c r="M60" i="8" s="1"/>
  <c r="N19" i="11"/>
  <c r="M21" i="8" s="1"/>
  <c r="N35" i="11"/>
  <c r="N41"/>
  <c r="H18"/>
  <c r="O41"/>
  <c r="D4" i="12" s="1"/>
  <c r="O35" i="11"/>
  <c r="N37" i="8" s="1"/>
  <c r="M11"/>
  <c r="N2" i="11"/>
  <c r="C2" i="12" s="1"/>
  <c r="C5" i="4"/>
  <c r="M28" i="8"/>
  <c r="C8" i="4"/>
  <c r="D3"/>
  <c r="N11" i="8"/>
  <c r="K2" i="11"/>
  <c r="O2" s="1"/>
  <c r="D2" i="12" s="1"/>
  <c r="O3" i="11"/>
  <c r="M3" i="8"/>
  <c r="C2" i="4"/>
  <c r="O19" i="11"/>
  <c r="K18"/>
  <c r="O18" s="1"/>
  <c r="D3" i="12" s="1"/>
  <c r="N60" i="8"/>
  <c r="D5" i="12"/>
  <c r="D8" i="4"/>
  <c r="M45" i="8"/>
  <c r="C4" i="12"/>
  <c r="C7" i="4"/>
  <c r="C4"/>
  <c r="N28" i="8"/>
  <c r="D5" i="4"/>
  <c r="M37" i="8" l="1"/>
  <c r="C6" i="4"/>
  <c r="C9" s="1"/>
  <c r="D7"/>
  <c r="N45" i="8"/>
  <c r="C5" i="12"/>
  <c r="D6" i="4"/>
  <c r="C6" i="12"/>
  <c r="D2" i="4"/>
  <c r="N3" i="8"/>
  <c r="D4" i="4"/>
  <c r="N21" i="8"/>
  <c r="D6" i="12"/>
  <c r="D9" i="4" l="1"/>
</calcChain>
</file>

<file path=xl/sharedStrings.xml><?xml version="1.0" encoding="utf-8"?>
<sst xmlns="http://schemas.openxmlformats.org/spreadsheetml/2006/main" count="1535" uniqueCount="663">
  <si>
    <t>¿Es una práctica cotidiana NO utilizar los defectos o deficiencias de los productos y servicios de la competencia para promover sus productos y servicios?</t>
  </si>
  <si>
    <t xml:space="preserve">¿Involucra a las Organizaciones o liderazgos locales, en el diseño y en la implementación de los proyectos sociales? </t>
  </si>
  <si>
    <t>¿La Organización tiene participación en programas de educación y formación en aspecto laborales?</t>
  </si>
  <si>
    <t>¿Se recoge en algún documento formal el compromiso general de la Organización para la prevención de incidentes laborales en su entorno y en sus grupos de interés?</t>
  </si>
  <si>
    <t>¿Cuenta con un sistema que monitoree sus impactos negativos en el medio ambiente circundante, que afecten potencialmente tierra, agua, aire, biodivesidad y salud humana?</t>
  </si>
  <si>
    <t>¿Entrena a sus empleados periódicamente, para enfrentar tales situaciones?</t>
  </si>
  <si>
    <t>¿Contribuye a comunidades a través de proyectos de conservación ambiental (flora y fauna, áreas protegidas, etc.)?</t>
  </si>
  <si>
    <t>¿Desarrolla campañas de concienciación ecológica en comunidades cercanas?</t>
  </si>
  <si>
    <t>¿Posee una política formal de protección a la privacidad o un sistema de gestión de la información privada del consumidor, cliente o usuario?</t>
  </si>
  <si>
    <t>¿Ofrece la Organización un programa de jubilación complementaria a todos sus empleados?</t>
  </si>
  <si>
    <t>¿La Organización involucra a familiares de los empleados en el proceso de preparación para la jubilación?</t>
  </si>
  <si>
    <t>¿La Organización participa de la elaboración de políticas públicas con focalización en la tercera edad?</t>
  </si>
  <si>
    <t>EC4</t>
  </si>
  <si>
    <t>¿La Organización opera sin ayuda financiera del Gobierno?</t>
  </si>
  <si>
    <t>¿La Organización opera sin recibir incentivos por parte del Gobierno?</t>
  </si>
  <si>
    <t>¿La Organización opera sin recibir  beneficios de regalías por parte del Gobierno?</t>
  </si>
  <si>
    <t>Presencia en el mercado</t>
  </si>
  <si>
    <t>EC5</t>
  </si>
  <si>
    <t xml:space="preserve">¿El salario del personal de la Organización, con menor ingreso, es superior al salario mínimo vital fijado por el Gobierno? </t>
  </si>
  <si>
    <t xml:space="preserve">¿El salario del personal de la Organización, cuando ingresa,  es superior al salario mínimo vital fijado por el Gobierno? </t>
  </si>
  <si>
    <t>EC6</t>
  </si>
  <si>
    <t>¿La Organización posee una política explícita para colaborar y cooperar con toda su cadena productiva para elevar la RSE de su sector productivo?</t>
  </si>
  <si>
    <t>EC7</t>
  </si>
  <si>
    <t>¿La Organización tiene una política de contrataciones que contemple preferencias para el reclutamiento de personal de la zona?</t>
  </si>
  <si>
    <t>Impactos económicos indirectos</t>
  </si>
  <si>
    <t>E8</t>
  </si>
  <si>
    <t>¿La Organización tiene prácticas explícitas anti corrupción?</t>
  </si>
  <si>
    <t>¿El plan de capacitación de la Organización incluye entrenamiento y formación -a todo nivel- de la Política y procedimientos anti-corrupción?</t>
  </si>
  <si>
    <t xml:space="preserve">¿Tiene la Organización un plan de comunicación sobre el tema de la corrupción? </t>
  </si>
  <si>
    <t>¿La Política de la Organización manifiesta su posición respecto al apoyo a partidos políticos o instituciones relacionadas?</t>
  </si>
  <si>
    <t>Comportamiento anti-competencia: acciones que hace la organización o algún empleado, que puedan resultar contrarias a potenciales competidores(arreglos de precios; coordinar subastas; etc.)</t>
  </si>
  <si>
    <t>Prácticas monopólicas: acciones de la organización que puedan crear barreras para permitir la entrada al sector de otros competidores</t>
  </si>
  <si>
    <t>¿La Organización realiza prácticas anti-monopólicas o en contra de comportamientos anti-competencia?</t>
  </si>
  <si>
    <t>SO 7 (SO6)</t>
  </si>
  <si>
    <t>¿Realiza campañas internas de motivación, para promover sugerencias de acciones o proyectos sociales?</t>
  </si>
  <si>
    <t>¿Tiene participación en programas de educación y formación, en temas sociales?</t>
  </si>
  <si>
    <t>¿Posee un programa social estructurado o inversión social privada, que cuente con un mecanismo propio de autosustento, estando asegurada su continuidad a largo plazo (fondo patrimonial y/o porcentaje fijo sobre la facturación de la Organización)?</t>
  </si>
  <si>
    <t>DIMENSIÓN</t>
  </si>
  <si>
    <t>Empleo</t>
  </si>
  <si>
    <t>LA1</t>
  </si>
  <si>
    <t>¿La Organización tiene un registro actualizado permanente, desglosado, del conglomerado de trabajadores por tipo de empleo, contrato, región?</t>
  </si>
  <si>
    <t>LA2</t>
  </si>
  <si>
    <t>LA3</t>
  </si>
  <si>
    <t>¿Cuenta la Organización con beneficios adicionales tales como fondo de jubilación o acciones?</t>
  </si>
  <si>
    <t>¿La Organización ofrece los mismos beneficios fijados para empleados a tiempo completo para el personal tercerizado, temporal o de tiempo parcial?</t>
  </si>
  <si>
    <t>Relaciones Organización / trabajador</t>
  </si>
  <si>
    <t>LA4</t>
  </si>
  <si>
    <t>¿La Organización cuenta con alguna asociación de empleados -participativa- en algunas de sus decisiones?</t>
  </si>
  <si>
    <t>LA5</t>
  </si>
  <si>
    <t>Salud y seguridad en el trabajo</t>
  </si>
  <si>
    <t>LA6</t>
  </si>
  <si>
    <t>¿La Organización tiene una estructura para la conformación del comité de salud y seguridad con representatividad de todos los niveles de la Organización?</t>
  </si>
  <si>
    <t>LA7</t>
  </si>
  <si>
    <t>LA8</t>
  </si>
  <si>
    <t>LA9</t>
  </si>
  <si>
    <t>Formación y educación</t>
  </si>
  <si>
    <t>LA10 (11)</t>
  </si>
  <si>
    <t>LA11 (12)</t>
  </si>
  <si>
    <t>LA12 (13)</t>
  </si>
  <si>
    <t>Diversidad y oportunidad</t>
  </si>
  <si>
    <t>LA13 (14)</t>
  </si>
  <si>
    <t>¿La Organización tiene un registro actualizado, permanente que refleje la composición de la estructura de su fuerza de trabajo en términos de género, grupos de minoría y por edades?</t>
  </si>
  <si>
    <t>LA14 (15)</t>
  </si>
  <si>
    <t>¿El sistema de remuneración de la Organización permite la equidad -en aspectos de salario y beneficios- entre géneros?</t>
  </si>
  <si>
    <t>Dirección</t>
  </si>
  <si>
    <t>¿La Organización tiene métodos para informarse o conocer sobre nuevas leyes?</t>
  </si>
  <si>
    <t>Evaluación y seguimiento</t>
  </si>
  <si>
    <t>Formación y sensibilización</t>
  </si>
  <si>
    <t>Información contextual adicional</t>
  </si>
  <si>
    <t>Multas</t>
  </si>
  <si>
    <t>¿La Organización ha solucionado positivamente todas las demandas laborales presentadas contra ella?</t>
  </si>
  <si>
    <t>Objetivos y desempeño</t>
  </si>
  <si>
    <t xml:space="preserve">Política </t>
  </si>
  <si>
    <t>Premios</t>
  </si>
  <si>
    <t>¿La Organización ha sido premiada por su desempeño laboral?</t>
  </si>
  <si>
    <t>Responsabilidad de la Organización</t>
  </si>
  <si>
    <t>¿El área, persona o departamento de la Organización se encarga de conocer las tendencias  laborales propias de su sector?</t>
  </si>
  <si>
    <t>Prácticas de dirección</t>
  </si>
  <si>
    <t>HR1</t>
  </si>
  <si>
    <t>¿Ha suscrito acuerdos de inversión que apoyen proyectos de derechos humanos?</t>
  </si>
  <si>
    <t>¿La Organización cuenta con una política explícita que permita controlar el respeto a los DDHH?</t>
  </si>
  <si>
    <t>¿La política de Organización precisa formalmente su posición en el tema de DDHH?</t>
  </si>
  <si>
    <t>¿Apoya a iniciativas de prevención de incidentes dentro del área de DDHH?</t>
  </si>
  <si>
    <t>HR2</t>
  </si>
  <si>
    <t>HR3</t>
  </si>
  <si>
    <t>¿El plan de capacitación contempla un porcentaje para entrenamiento en DDHH al personal, en general?</t>
  </si>
  <si>
    <t>¿La Organización tiene un plan de acción ante incidentes en DDHH dentro de la Organización?</t>
  </si>
  <si>
    <t>¿La Organización tiene un registro de incidentes en DDHH, sus causas, medidas adoptadas y eficacia de dichas medidas?</t>
  </si>
  <si>
    <t>No discriminación</t>
  </si>
  <si>
    <t>HR4</t>
  </si>
  <si>
    <t>¿Tiene una política explícita que fomente las relaciones de trabajo basadas en el respeto mutuo?</t>
  </si>
  <si>
    <t>¿La Organización tiene un registro de incidentes de discrimen, sus causas, medidas adoptadas y eficacia de dichas medidas?</t>
  </si>
  <si>
    <t>¿La Organización tiene normas y procesos para combatir situaciones de acoso sexual?</t>
  </si>
  <si>
    <t>¿Para las posibles situaciones de acoso sexual existe un procedimiento para determinar las causas, involucrados y medidas a tomarse?</t>
  </si>
  <si>
    <t>¿En las posibles situaciones de acoso sexual, existe un procedimiento para evaluar los resultados de las soluciones definidas?</t>
  </si>
  <si>
    <t>¿Mantiene un programa especial para la contratación de personas con discapacidad?</t>
  </si>
  <si>
    <t>¿Desarrolla campañas de sensibilización entre colaboradores sobre la importancia de la diversidad étnica y cultural?</t>
  </si>
  <si>
    <t>¿La política de Organización específica formalmente su posición en el tema de discriminación?</t>
  </si>
  <si>
    <t>Libertad de asociación</t>
  </si>
  <si>
    <t>HR5</t>
  </si>
  <si>
    <t>Explotación infantil</t>
  </si>
  <si>
    <t>HR6</t>
  </si>
  <si>
    <t>¿La política de Organización específica formalmente su posición en el tema de trabajo infantil?</t>
  </si>
  <si>
    <t>¿La Organización tiene una política explícita para evitar el trabajo infantil?</t>
  </si>
  <si>
    <t>¿Apoya iniciativas para prevención de incidentes de trabajo infantil para la sociedad en general?</t>
  </si>
  <si>
    <t>¿La Organización tiene un programa de sensibilización dirigido a los colaboradores sobre el tema de trabajo infantil y sus implicaciones?</t>
  </si>
  <si>
    <t>¿La Organización tiene un registro de incidentes de explotación infantil, medidas adoptadas y eficacia de dichas medidas?</t>
  </si>
  <si>
    <t>Trabajos coercitivos</t>
  </si>
  <si>
    <t>HR7</t>
  </si>
  <si>
    <t>¿Alguna política de la Organización específica formalmente su posición en el tema de trabajos coercitivos?</t>
  </si>
  <si>
    <t>¿La Organización tiene un registro de incidentes de trabajo coercitivo, medidas adoptadas y eficacia de dichas medidas?</t>
  </si>
  <si>
    <t>Prácticas de seguridad</t>
  </si>
  <si>
    <t>HR8</t>
  </si>
  <si>
    <t>Derechos de los indígenas</t>
  </si>
  <si>
    <t>HR9</t>
  </si>
  <si>
    <t>¿La Organización conoce todas las leyes y regulaciones sobre DDHH nacionales que aplican a sus procesos?</t>
  </si>
  <si>
    <t>¿La Organización participa en comités /consejos locales, o regionales, para discutir la cuestión y el estado de DDHH con el gobierno y la comunidad?</t>
  </si>
  <si>
    <t>¿Revisa periódicamente el avance en sus intentos de optimizar los procedimientos de seguimiento, medición, acción correctiva y preventiva?</t>
  </si>
  <si>
    <t>¿Tiene participación en programas de educación y formación en DDHH?</t>
  </si>
  <si>
    <t>¿La Organización ha solucionado positivamente todas las demandas por incumplimiento de regulaciones sobre DDHH presentadas contra ella?</t>
  </si>
  <si>
    <t xml:space="preserve">¿Presenta reportes del desempeño contra las metas planteadas sobre los aspectos de DDHH? </t>
  </si>
  <si>
    <t>¿En su administración y operación, la Organización tiene metas y objetivos en el ámbito de DDHH?</t>
  </si>
  <si>
    <t>¿La Organización ha sido premiada por su desempeño en respeto a los DDHH?</t>
  </si>
  <si>
    <t>¿Tiene un área, persona o departamento encargado de temas sobre DDHH?</t>
  </si>
  <si>
    <t>¿La Organización tiene mecanismos que faciliten la identificación del incumplimiento del código de ética en cada área de la Organización?</t>
  </si>
  <si>
    <t>¿La Organización tiene mecanismos que faciliten la identificación del incumplimiento del código de ética en sus stakeholders?</t>
  </si>
  <si>
    <t>¿El área, persona o departamento se encarga de conocer las tendencias  propias de su sector en el tema de DDHH?</t>
  </si>
  <si>
    <t>Comunidad</t>
  </si>
  <si>
    <t>SO 1</t>
  </si>
  <si>
    <t>¿Tiene la Organización un sistema de evaluación y gestión de impactos en las comunidades derivados de las operaciones de la Organización?</t>
  </si>
  <si>
    <t>¿Cuenta la Organización con una matriz de riesgos derivados de las relaciones con la comunidad?</t>
  </si>
  <si>
    <t>Corrupción</t>
  </si>
  <si>
    <t>SO 2</t>
  </si>
  <si>
    <t>¿Cuenta la Organización con una matriz de riesgos derivados de acciones relacionadas a corrupción?</t>
  </si>
  <si>
    <t>SO 3</t>
  </si>
  <si>
    <t>SO 4</t>
  </si>
  <si>
    <t>¿Existe un registro de los incidentes suscitados por corrupción resultado de la operación de la Organización, sus causas, acciones y eficacia de las mismas?</t>
  </si>
  <si>
    <t>Política pública</t>
  </si>
  <si>
    <t>SO 5</t>
  </si>
  <si>
    <t>¿La Organización participa activamente en el desarrollo de actividades  a través de asociaciones, mesas redondas, etc. en temas relevantes de opinión pública?</t>
  </si>
  <si>
    <t>SO 6</t>
  </si>
  <si>
    <t>Comportamiento de competencia desleal</t>
  </si>
  <si>
    <t>SO 7</t>
  </si>
  <si>
    <t>Cumplimiento normativo</t>
  </si>
  <si>
    <t>SO 8</t>
  </si>
  <si>
    <t>¿La Organización se encuentra al día en el cumplimiento de leyes y reglamentos aplicables a su gestión?</t>
  </si>
  <si>
    <t>¿Tiene métodos para informarse o conocer sobre nuevas leyes?</t>
  </si>
  <si>
    <t>¿Participa en comités /consejos locales, o regionales, para discutir la cuestión social con el gobierno y la comunidad?</t>
  </si>
  <si>
    <t>¿Posee certificaciones para prácticas  de aspecto social  obtenidas de terceras partes?</t>
  </si>
  <si>
    <t>¿La inversión social es un componente integral de la planificación estratégica?</t>
  </si>
  <si>
    <t>¿Existe un plan de acción para incidentes en explotación infantil dentro de la Organización?</t>
  </si>
  <si>
    <t>¿Discute con otras Organizaciones o presenta propuestas prácticas para combatir el trabajo infantil en su sector?</t>
  </si>
  <si>
    <t>¿Existe un plan de acción para incidentes en trabajo coercitivo dentro de la Organización?</t>
  </si>
  <si>
    <t>¿Apoya iniciativas para prevención de incidentes de trabajo coercitivo para la sociedad en general?</t>
  </si>
  <si>
    <t>HR8 (HR9)</t>
  </si>
  <si>
    <t>¿El personal de seguridad es entrenado permanentemente en manejo de DDHH con visitantes, proveedores, comunidad y público interno, especialmente en temas de manejo de fuerza?</t>
  </si>
  <si>
    <t>HR9 (HR10)</t>
  </si>
  <si>
    <t>Derechos de otras etnias (indígenas, negros, etc.)</t>
  </si>
  <si>
    <t>¿La Organización apoya iniciativas para prevención de incidentes de incumplimiento a los derechos de otras etnias para la sociedad en general?</t>
  </si>
  <si>
    <t>¿La Organización tiene un registro de incidentes de derechos de otras etnias, medidas adoptadas y eficacia de dichas medidas?</t>
  </si>
  <si>
    <t>¿La Organización tiene un plan de acción para incidentes en contra de los derechos de otras etnias?</t>
  </si>
  <si>
    <t>¿La Organización tiene certificaciones sobre prácticas en DDHH obtenidas de terceras partes?</t>
  </si>
  <si>
    <t>¿Existen programas y prácticas para valorar y administrar los impactos en la(s) comunidad(es), donde la Organización tiene operaciones?</t>
  </si>
  <si>
    <t>¿Tiene la Organización un sistema de comunicación con la comunidad que permita retroalimentarse sobre (NET), para el mejor desarrollo de sus actividades?</t>
  </si>
  <si>
    <t>TOTAL DIMENSIÓN ECONÓMICA</t>
  </si>
  <si>
    <t>NÚMERO TOTAL DE PREGUNTAS</t>
  </si>
  <si>
    <t>LABORAL</t>
  </si>
  <si>
    <t>DERECHOS HUMANOS</t>
  </si>
  <si>
    <t>SOCIEDAD</t>
  </si>
  <si>
    <t>RESPONSABILIDAD DE PRODUCTO</t>
  </si>
  <si>
    <t>PREGUNTAS</t>
  </si>
  <si>
    <t>DURACIÓN (aprox.)</t>
  </si>
  <si>
    <t>Económica</t>
  </si>
  <si>
    <t>45 minutos</t>
  </si>
  <si>
    <t>Ética</t>
  </si>
  <si>
    <t>30 minutos</t>
  </si>
  <si>
    <t>Social: Laboral</t>
  </si>
  <si>
    <t>Social: DDHH</t>
  </si>
  <si>
    <t>1,25 horas</t>
  </si>
  <si>
    <t>Social: Sociedad</t>
  </si>
  <si>
    <t>Social: Resp. Producto</t>
  </si>
  <si>
    <t>Menores a 15 años o 14, de acuerdo a la OIT</t>
  </si>
  <si>
    <t>Todo trabajo o servicio que es exigido a cualquier persona, bajo amenaza de sanción y/o trabajo para el cual la persona no se ha ofrecido voluntariamente</t>
  </si>
  <si>
    <t>NET: Necesidades, expectativas y temores</t>
  </si>
  <si>
    <t>Aquella que se obtiene directamente de la naturaleza (solar, eólica, etc.)</t>
  </si>
  <si>
    <t>Unión Mundial para la Naturaleza</t>
  </si>
  <si>
    <t>Gases Invernadero: Metano, Dióxido de Carbono, Óxido Nitroso, Hidrofluocarbonos, Perfluocarbonos, Sulfuros hexavalentes</t>
  </si>
  <si>
    <t>¿La Organización maneja información sobre la creación y distribución de valores económicos, que provea una indicación básica de cómo ha generado beneficios para sus stakeholders?</t>
  </si>
  <si>
    <t xml:space="preserve">¿Publica los estados financieros y la información de auditoría externa? </t>
  </si>
  <si>
    <t>¿Cumple con todos los requisitos legales para el pago de beneficios al IESS?</t>
  </si>
  <si>
    <t>¿Cumple con todos los requisitos legales para el pago de impuestos locales y nacionales (SRI, Municipios, Cámaras, etc.)?</t>
  </si>
  <si>
    <t>¿Realiza donaciones voluntarias y/o inversiones en la(s) comunidad(es) relacionada(s)?</t>
  </si>
  <si>
    <t>¿Ha tenido su Organización consecuencias financieras negativas debido al cambio climático?</t>
  </si>
  <si>
    <t>¿Cuenta con un procedimiento que permita cuantificar los costos de los impactos económicos ocasionados por cambios climáticos?</t>
  </si>
  <si>
    <t>¿Tiene estrategias que contemplen acciones para contrarrestar los posibles impactos económicos ocasionados a sus costos debidos a cambios climáticos?</t>
  </si>
  <si>
    <t>¿Posee estrategias que contemplen acciones para contrarrestar los posibles impactos ocasionados a sus costos, debidos a actividades a realizarse, para cumplir nuevas regulaciones derivadas de cambios climáticos?</t>
  </si>
  <si>
    <t>¿Opera sin recibir beneficios de descuentos en el pago de impuestos por convenios con el Gobierno?</t>
  </si>
  <si>
    <t>¿Opera sin recibir subsidios por parte del Gobierno?</t>
  </si>
  <si>
    <t>¿Opera sin recibir beneficios de contribuciones para investigación y desarrollo por parte del Gobierno?</t>
  </si>
  <si>
    <t>¿Se desarrolla sin recibir premios por parte del Gobierno?</t>
  </si>
  <si>
    <t>¿Tiene una política de adquisiciones que contemple preferencias para proveedores locales?</t>
  </si>
  <si>
    <t>¿Posee prácticas de compra y de inversiones para apoyar el desarrollo socioeconómico de la comunidad en la que está presente?</t>
  </si>
  <si>
    <t>¿La Organización ha efectuado inversiones en infraestructuras o servicios prestados, principalmente para el beneficio público, sin interés comercial?</t>
  </si>
  <si>
    <t>¿Cuenta con una metodología para analizar las necesidades, expectativas y temores de la comunidad?</t>
  </si>
  <si>
    <t>¿La política sobre competencia desleal prevé reglas sobre piratería, evasión fiscal, contrabando, adulteración de productos o servicios y de marcas?</t>
  </si>
  <si>
    <t>¿Desarrolla sus productos o servicios para que se utilicen fuentes de energía renovable o se ahorre energía?</t>
  </si>
  <si>
    <t>¿Suministra a sus consumidores y clientes informaciones detalladas sobre daños ambientales resultantes del uso y del destino final de sus productos o servicios?</t>
  </si>
  <si>
    <t>¿Comercializa productos o servicios amigables con el ambiente y resalta sus cualidades al venderlos?</t>
  </si>
  <si>
    <t>¿La Organización cuenta con iniciativas para cuidar la disposición final de sus productos o servicios, que establezcan un efectivo reciclaje o sistema de reutilización?</t>
  </si>
  <si>
    <t>¿Mantiene prácticas para gestionar la devolución de sus productos o servicios, al final de la vida útil de los mismos?</t>
  </si>
  <si>
    <t>¿Ha creado un sistema o proyecto para mejorar las prácticas laborales?</t>
  </si>
  <si>
    <t>¿La Organización ha creado un sistema o proyecto  para mejorar las prácticas en DDHH?</t>
  </si>
  <si>
    <t>¿La Organización ha creado algún sistema o proyecto para mejorar las prácticas de aspecto social?</t>
  </si>
  <si>
    <t>¿La Organización ha creado un sistema o proyecto  para mejorar las prácticas ambientales?</t>
  </si>
  <si>
    <t>¿Dicha política contempla medidas ante incumplimiento de regulación de discrimen por parte de proveedores y distribuidores?</t>
  </si>
  <si>
    <t>¿Ha efectuado una valoración de la Organización por especialistas de tercera parte?</t>
  </si>
  <si>
    <t xml:space="preserve">¿Presenta reportes del desempeño contra las metas planteadas para los aspectos económicos? </t>
  </si>
  <si>
    <t>¿Cuenta con una política que defina el compromiso general de la Organización para la prevención de impactos sobre las condiciones económicas de sus grupos de interés?</t>
  </si>
  <si>
    <t xml:space="preserve">¿Cuenta únicamente con personal contratado directamente? </t>
  </si>
  <si>
    <t>¿Cuenta con personal tercerizado, se está aplicando una política para ingresarlos a la nómina de la Organización?</t>
  </si>
  <si>
    <t>¿Cuenta con una política de reinserción laboral para el personal que, por recortes de nómina, debe ser retirado de sus funciones?</t>
  </si>
  <si>
    <t>¿Tiene un registro actualizado, permanente  de la rotación de personal, desglosado por grupos de edad, sexo y región?</t>
  </si>
  <si>
    <t>¿Posee un registro actualizado permanente  del ausentismo, tasas de accidentes, enfermedades profesionales, días perdidos, número de afectaciones relacionadas con el trabajo?</t>
  </si>
  <si>
    <t>¿Tiene una política para la aplicación de programas de educación, formación, asesoría, prevención y control de riesgos con las familias -o miembros de la comunidad- en relación a enfermedades de transmisión?</t>
  </si>
  <si>
    <t>¿Tiene un registro de la aplicación y eficacia del plan de capacitación?</t>
  </si>
  <si>
    <t>¿Tiene un programa de evaluación y retroalimentación al personal, aplicado permanentemente?</t>
  </si>
  <si>
    <t>¿La Organización tiende al equilibrio en todas las categorías en relación a género, edad, y grupos de minoría?</t>
  </si>
  <si>
    <t>¿Participa en comités /consejos locales, o regionales, para discutir la cuestión laboral con el gobierno y la comunidad?</t>
  </si>
  <si>
    <t>¿Posee certificaciones para prácticas  laborales obtenidas de terceras partes?</t>
  </si>
  <si>
    <t>¿Realiza campañas internas de motivación?</t>
  </si>
  <si>
    <t>¿Tiene un área, persona o departamento encargado de temas laborales?</t>
  </si>
  <si>
    <t>¿Se recoge en algún documento formal el compromiso general de la Organización para la prevención de incidentes en DDHH en su entorno y en sus grupos de interés?</t>
  </si>
  <si>
    <t>¿La Organización tiene un plan de carrera  para el personal?</t>
  </si>
  <si>
    <t>¿Mantiene comités permanentes o grupos de trabajo con, la participación de liderazgos locales para analizar sus actividades y monitorear sus impactos?</t>
  </si>
  <si>
    <t>¿Intercede frente a otros organismos, públicos o privados, para la concreción de esos proyectos?</t>
  </si>
  <si>
    <t xml:space="preserve">¿Se encuentra asociado con entidades locales, buscando influenciar sobre las políticas públicas? </t>
  </si>
  <si>
    <t>¿Establece alianzas y participa de redes sociales, a fin de maximizar su contribución al desarrollo local?</t>
  </si>
  <si>
    <t>¿Los entrena en dicha información, para que adopten medidas preventivas y correctivas, con agilidad y eficiencia, teniendo un compromiso de transparencia con el consumidor?</t>
  </si>
  <si>
    <t>¿Cuenta la Organización con una política de control de salud y seguridad a lo largo del ciclo de vida del producto o servicio que brinda?</t>
  </si>
  <si>
    <t>¿La Organización ha implementado controles  en cada ciclo de vida del producto o servicio para valorar su mejoramiento?</t>
  </si>
  <si>
    <t>¿Existe un Procedimiento formalizado, dentro de la Organización, que defina las acciones a tomarse en caso de incidentes de incumplimiento a las leyes de salud y seguridad del producto o servicio?</t>
  </si>
  <si>
    <t>¿La Organización lleva un registro de incidentes de incumplimiento de salud y seguridad del producto o servicio, sus causas, medidas adoptadas y eficacia de dichas medidas?</t>
  </si>
  <si>
    <t>¿La Organización proporciona al cliente la información completa sobre su producto o servicio?</t>
  </si>
  <si>
    <t>¿Tiene la Organización un registro de incidentes por reclamos en marketing de sus producto o servicios, sus causas, medidas adoptadas y eficacia de dichas medidas?</t>
  </si>
  <si>
    <t>¿Cumple todas las leyes nacionales que afecten la responsabilidad de la Organización sobre su producto o servicio?</t>
  </si>
  <si>
    <t>¿Participa en comités /consejos locales, o regionales, para discutir la cuestión responsabilidad del producto o servicio con el gobierno y la comunidad?</t>
  </si>
  <si>
    <t>¿Tiene participación en programas de educación y formación respecto a la responsabilidad sobre su producto o servicio?</t>
  </si>
  <si>
    <t>De haber existido, ¿la Organización ha solucionado positivamente todas las demandas que afecten la responsabilidad de la Organización sobre su producto o servicio presentadas contra ella?</t>
  </si>
  <si>
    <t xml:space="preserve">¿Presenta reportes del desempeño contra las metas planteadas para los aspectos que afecten la responsabilidad de la Organización sobre su producto o servicio? </t>
  </si>
  <si>
    <t>¿En su administración y operación, posee metas y objetivos en el ámbito de responsabilidad del producto o servicio?</t>
  </si>
  <si>
    <t>¿Se recoge en algún documento formal el compromiso general de la Organización para la prevención de incidentes, que afecten la responsabilidad de la Organización sobre su producto o servicio, en su entorno y en sus grupos de interés?</t>
  </si>
  <si>
    <t>¿La Organización ha sido premiada por su desempeño en relación con la responsabilidad del producto o servicio?</t>
  </si>
  <si>
    <t>¿Tiene un área, persona o departamento encargado de temas que afecten la responsabilidad de la Organización sobre su producto o servicio?</t>
  </si>
  <si>
    <t>¿El área, persona o departamento se encarga de conocer las tendencias  que afecten la responsabilidad de la Organización, sobre su producto o servicio, propias de su sector?</t>
  </si>
  <si>
    <t>Información sobre productos o servicios</t>
  </si>
  <si>
    <t>¿La Organización pone a disposición información detallada para el personal interno y a los asociados externos, acerca de sus productos o servicios?</t>
  </si>
  <si>
    <t>¿La Organización realiza investigaciones e interactúa con proveedores, consumidores, competidores y gobierno para un perfeccionamiento continuo de los productos o servicios?</t>
  </si>
  <si>
    <t>¿Cuenta la Organización con un procedimiento, que verifique que la información es apropiadamente descrita, a través de sus materiales de comunicación, cumpliendo con regulaciones y códigos (etiquetas, folletos, empaques, trípticos, contratos, etc.)?</t>
  </si>
  <si>
    <t>¿La Organización realiza estudios para conocer daños potenciales que puedan generar sus producto o servicio, a los consumidores, durante todo su Ciclo de Vida?</t>
  </si>
  <si>
    <t>¿La Organización revisa periódicamente la vida útil de sus productos o servicios?</t>
  </si>
  <si>
    <t>¿Tiene la Organización un registro de incidentes de incumplimiento a normas y regulaciones sobre sus materiales de comunicación de sus productos o servicios, sus causas, medidas adoptadas y eficacia de dichas medidas?</t>
  </si>
  <si>
    <t>¿Los métodos de comunicación de los productos o servicios cumplen con dar la información legal requerida, nacional e internacional?</t>
  </si>
  <si>
    <t>¿Tiene una Política de capacitación continua al personal de atención al cliente?</t>
  </si>
  <si>
    <t>¿Cuenta con procedimientos para canalizar las conclusiones sacadas de sus estudios a sus clientes, incluidos sus reclamos?</t>
  </si>
  <si>
    <t>¿La atención al cliente es acompañada por indicadores y tiene representación en los procesos de toma de decisión de la Organización?</t>
  </si>
  <si>
    <t>¿Existe un Procedimiento formalizado, que defina las acciones a tomarse en caso de incidentes de promoción de productos o servicios, que han sido cuestionados por alguno de sus 'stakeholders'?</t>
  </si>
  <si>
    <t>¿Tiene Políticas de mercadeo que prohíben cualquier tipo de publicidad engañosa o que destaque atributos ficticios, o exagerados, de su producto o servicio?</t>
  </si>
  <si>
    <t>¿Tiene algún documento formal contra la propaganda, que coloque niños, adolescentes, minorías, mujeres o cualquier individuo en situación prejuiciosa, denigrante, irrespetuosa o de riesgo?</t>
  </si>
  <si>
    <t>¿Cuenta con un registro de incidentes por incumplimiento a las normas de mercadeo de sus productos o servicios, sus causas, medidas adoptadas y eficacia de dichas medidas?</t>
  </si>
  <si>
    <t>¿Conoce todas las leyes nacionales, que aplican a su proceso, las cuales afecten la responsabilidad de la Organización sobre su producto o servicio ?</t>
  </si>
  <si>
    <t>¿Posee certificaciones para prácticas  que afecten la responsabilidad de la Organización sobre su producto o servicio, obtenidas de terceras partes?</t>
  </si>
  <si>
    <t>¿Cumple con todos los requisitos nacionales e internacionales propios de su campo de acción?</t>
  </si>
  <si>
    <t>¿Cuenta con una matriz de cumplimiento legal?</t>
  </si>
  <si>
    <t>¿La Organización cuenta con un Procedimiento formalizado de difusión a todos los niveles, sobre la Misión, Visión, Política, valores y principios?</t>
  </si>
  <si>
    <t>¿El código de ética prevé la participación de empleados, de socios y/o de la comunidad en su revisión y es sometido a control y auditoria periódicos?</t>
  </si>
  <si>
    <t>¿Cuenta con un Código de Ética?</t>
  </si>
  <si>
    <t>¿Dicho Código asegura el combate a la corrupción, erradicación del trabajo infantil, trabajo forzado, coherencia entre los valores y principios de la Organización y la actitud de sus empleados?</t>
  </si>
  <si>
    <t>¿Las políticas de la Organización contemplan principios que incluyen a tres o más de las siguientes partes interesadas: empleados/colaboradores, proveedores, comunidad, medio ambiente, consumidores/clientes, gobierno y accionistas minoritarios?</t>
  </si>
  <si>
    <t>¿Divulga el concepto de RSE entre el personal de la Organización?</t>
  </si>
  <si>
    <t>¿Divulga y promueve la ética y el concepto de RSE entre sus stakeholders?</t>
  </si>
  <si>
    <t>¿Cuenta con procedimientos para definir efectivamente sus partes interesadas (stakeholders) ?</t>
  </si>
  <si>
    <t>¿Expone públicamente sus principios con relación a la competencia?</t>
  </si>
  <si>
    <t>¿Cuenta con un procedimiento que permita cuantificar  los materiales reciclados utilizados?</t>
  </si>
  <si>
    <t>¿Cuenta con un procedimiento que permita cuantificar los materiales comprados a proveedores locales?</t>
  </si>
  <si>
    <t>¿La Organización cuenta con un procedimiento que permita cuantificar el total de los materiales utilizados en su gestión?</t>
  </si>
  <si>
    <t>¿Cuenta con un procedimiento que permita cuantificar  los materiales no renovables utilizados?</t>
  </si>
  <si>
    <t>¿Cuenta con un procedimiento que permita cuantificar  los materiales más utilizados?</t>
  </si>
  <si>
    <t>¿La Organización cuenta con  procedimientos para reciclar y reutilizar materiales?</t>
  </si>
  <si>
    <t>¿Cuantifica dichos los materiales reutilizados o reciclados?</t>
  </si>
  <si>
    <t>¿La Organización ha establecido alianzas estratégicas con proveedores para el óptimo manejo ambiental de materiales?</t>
  </si>
  <si>
    <t>¿Ha establecido alianzas estratégicas con la(s) comunidad(es) inmediata(s) para un óptimo manejo ambiental de materiales?</t>
  </si>
  <si>
    <t>¿Ha establecido alianzas estratégicas con otras Organizaciones para el óptimo manejo ambiental  de materiales?</t>
  </si>
  <si>
    <t>¿Procura ser más eficiente en el uso de materias primas, insumos y/o recursos?</t>
  </si>
  <si>
    <t>¿Cuenta con un procedimiento para cuantificar la compra de energía primaria?</t>
  </si>
  <si>
    <t>¿Cuenta con un procedimiento para cuantificar la producción de energía primaria?</t>
  </si>
  <si>
    <t>¿Cuenta con un procedimiento para cuantificar la venta de energía primaria?</t>
  </si>
  <si>
    <t>¿Cuenta con un procedimiento para cuantificar la compra de energía intermedia?</t>
  </si>
  <si>
    <t>¿Cuenta con un procedimiento para cuantificar la producción de energía intermedia?</t>
  </si>
  <si>
    <t>¿Cuenta con un procedimiento para cuantificar la venta de energía intermedia?</t>
  </si>
  <si>
    <t>¿Cuenta con un procedimiento para cuantificar el ahorro de energía, debido a esfuerzos para reducir su uso o incrementar su eficiencia?</t>
  </si>
  <si>
    <t>¿Posee iniciativas para reducir dicho consumo?</t>
  </si>
  <si>
    <t>¿Cuenta con un procedimiento para cuantificar el volumen de agua reciclada o reusada?</t>
  </si>
  <si>
    <t>¿Realizó un inventario del espacio natural donde realiza sus actividades?</t>
  </si>
  <si>
    <t>¿Ha sido necesaria la remediación de algún espacio natural?</t>
  </si>
  <si>
    <t>¿Ha realizado un inventario medio ambiental?</t>
  </si>
  <si>
    <t>¿Cuenta con una política medio ambiental?</t>
  </si>
  <si>
    <t>¿Conoce cuáles especies de la 'lista roja' (IUCN) pueden verse afectadas por sus operaciones?</t>
  </si>
  <si>
    <t>¿La Organización posee un sistema de medición de la emisión de CO2 y otros gases del efecto invernadero hacia la atmósfera?</t>
  </si>
  <si>
    <t>¿Posee un sistema de medición de producción de sustancias que reducen el ozono?</t>
  </si>
  <si>
    <t>¿Tiene un sistema de monitoreo con metas específicas para la reducción de la emisión de CO2 y otros gases del efecto invernadero?</t>
  </si>
  <si>
    <t>¿Posee un sistema de medición de la emisión de polución causada por sus actividades?</t>
  </si>
  <si>
    <t>¿Posee un sistema de medición de la emisión de basura resultante de sus operaciones?</t>
  </si>
  <si>
    <t>¿Practica procedimientos que categorizan la basura en peligrosa, no peligrosa y otra forma de basura o un sistema similar que cumpla la legislación?</t>
  </si>
  <si>
    <t>¿Posee un sistema para manejar desechos que tengan impacto significativo sobre el medio ambiente circundante, que cumplan la regulación medio ambiental?</t>
  </si>
  <si>
    <t>¿Posee una política que regule el transporte de basura peligrosa, dentro y fuera, mientras ejecuta sus operaciones?</t>
  </si>
  <si>
    <t>¿La Organización tiene iniciativas que gestionen los impactos ambientales de sus productos o servicios y el grado de reducción de ese impacto?</t>
  </si>
  <si>
    <t xml:space="preserve">¿Posee un plan de emergencia ambiental, que relacione todos sus procesos y servicios, los cuales envuelvan situaciones de riesgo? </t>
  </si>
  <si>
    <t>¿Hace participar al cliente de dicho programa?</t>
  </si>
  <si>
    <t>¿Posee un programa de administración de residuos, recolección de materiales tóxicos o el reciclaje post-consumo?</t>
  </si>
  <si>
    <t>¿Discute con los empleados, consumidores y clientes, proveedores y la comunidad los impactos ambientales causados por sus productos o servicios?</t>
  </si>
  <si>
    <t>¿Lleva un registro de los impactos medio ambientales significativos de transporte usado para propósitos logísticos?</t>
  </si>
  <si>
    <t>¿Valoriza el impacto de las inversiones medio ambientales?</t>
  </si>
  <si>
    <t>¿Participa en comités/consejos locales, o regionales, para discutir la cuestión ambiental con el gobierno y la comunidad?</t>
  </si>
  <si>
    <t>¿Posee política, programa y procesos específicos de conservación ambiental para actuar en áreas protegidas o ambientalmente sensibles?</t>
  </si>
  <si>
    <t>¿Declara formalmente la no utilización de materiales e insumos provenientes de la explotación ilegal de recursos naturales?</t>
  </si>
  <si>
    <t>¿Dispone de procesos para la elaboración de diagnóstico, análisis y acción sistémica para la mejora de la calidad ambiental?</t>
  </si>
  <si>
    <t>¿Publica informes que revelan su desempeño ambiental?</t>
  </si>
  <si>
    <t>¿Tiene participación en programas de educación y formación ambiental?</t>
  </si>
  <si>
    <t>¿Desarrolla periódicamente campañas internas de educación para el consumo consciente y el reciclaje de materiales?</t>
  </si>
  <si>
    <t xml:space="preserve">¿Presenta reportes del desempeño contra las metas planteadas para los aspectos ambientales? </t>
  </si>
  <si>
    <t>¿En su administración y operación, posee metas y objetivos ambientales?</t>
  </si>
  <si>
    <t>¿Cuenta con una política que defina su compromiso general para la prevención de impactos ambientales en su entorno y en sus grupos de interés?</t>
  </si>
  <si>
    <t>¿Tiene un área, persona o departamento encargado de temas ambientales?</t>
  </si>
  <si>
    <t>¿El área, persona o departamento se encarga de conocer las tendencias ambientales internacionales propias de su sector?</t>
  </si>
  <si>
    <t>¿Se recoge en algún documento formal la posición de la Organización acerca del modo como realiza la comunicación de sus productos o servicios?</t>
  </si>
  <si>
    <t>¿La política de la Organización contempla medidas ante incumplimiento de leyes y reglamentos por parte de proveedores?</t>
  </si>
  <si>
    <t>¿La Organización incluye entre dichas normas la obligatoriedad de denunciar a las autoridades superiores sobre casos de corrupción?</t>
  </si>
  <si>
    <t xml:space="preserve">¿Divulga y audita periódicamente sus normas contra la corrupción interna y externamente? </t>
  </si>
  <si>
    <t>¿Alguna Política de la Organización contempla medidas ante incumplimiento de leyes o regulaciones?</t>
  </si>
  <si>
    <t>¿La Organización conoce todas las leyes laborales nacionales, que aplican a sus procesos?</t>
  </si>
  <si>
    <t>¿Cumple dichas leyes laborales nacionales?</t>
  </si>
  <si>
    <t>¿Cumple los requisitos internacionales laborales pertinentes a su giro de Negocio?</t>
  </si>
  <si>
    <t>¿Posee métodos para informarse o conocer sobre nuevas leyes?</t>
  </si>
  <si>
    <t>¿De haber existido, ha solucionado positivamente todas las demandas laborales presentadas contra ella?</t>
  </si>
  <si>
    <t>¿De haber existido, ha solucionado positivamente todas las demandas por incumplimiento de regulaciones sobre DDHH presentadas contra ella?</t>
  </si>
  <si>
    <t>¿De haber existido, ha solucionado positivamente todas las demandas relacionadas a incidentes presentadas contra ella?</t>
  </si>
  <si>
    <t>¿De haber existido, ha solucionado positivamente todas las demandas relacionadas a pagos presentadas contra ella?</t>
  </si>
  <si>
    <t xml:space="preserve">¿Presenta reportes del desempeño contra las metas planteadas para los aspectos laborales? </t>
  </si>
  <si>
    <t>¿La Política de contratación y adquisiciones de la Organización contempla el análisis del desempeño en el aspecto de DDHH de sus proveedores y distribuidores?</t>
  </si>
  <si>
    <t>¿La política de contratación y adquisiciones de la Organización contempla medidas ante incumplimiento de regulación de DDHH por parte de los proveedores y distribuidores?</t>
  </si>
  <si>
    <t>¿La política de contratación y adquisiciones de la Organización contempla el análisis del desempeño en asuntos de discrimen en proveedores y distribuidores?</t>
  </si>
  <si>
    <t>¿La política de contratación y adquisiciones de la Organización contempla el análisis del desempeño, en discrimen, de los proveedores y distribuidores?</t>
  </si>
  <si>
    <t>¿La política de contratación y adquisiciones de la Organización contempla el análisis del desempeño sobre la regulación de trabajo infantil por parte de los proveedores y distribuidores?</t>
  </si>
  <si>
    <t>¿La política de contratación y adquisiciones de la Organización contempla medidas ante incumplimiento de regulación sobre trabajo infantil por parte de los proveedores y distribuidores?</t>
  </si>
  <si>
    <t>¿La política de contratación y adquisiciones de la Organización contempla el análisis sobre trabajo coercitivo por parte de los proveedores y distribuidores?</t>
  </si>
  <si>
    <t>¿La política de contratación y adquisiciones de la Organización contempla medidas ante incumplimiento de regulación sobre trabajo coercitivo por parte de los proveedores y distribuidores?</t>
  </si>
  <si>
    <t>¿La Política de contratación y adquisiciones de la Organización contempla medidas ante incumplimiento de regulación sobre DDHH por parte de la seguridad de los proveedores y distribuidores?</t>
  </si>
  <si>
    <t>¿La Política de contratación y adquisiciones de la Organización contempla el análisis sobre derechos de otras etnias por parte de los proveedores y distribuidores?</t>
  </si>
  <si>
    <t>¿La Política de contratación y adquisiciones de la Organización contempla medidas ante incumplimiento de regulación sobre derechos de otras etnias por parte de los proveedores y distribuidores?</t>
  </si>
  <si>
    <t>¿La Política de contratación y adquisiciones de la Organización contempla el análisis sobre prácticas anticorrupción de proveedores y distribuidores?</t>
  </si>
  <si>
    <t>¿La Política de contratación y adquisiciones de la Organización contempla el análisis del desempeño en temas de corrupción de sus proveedores y distribuidores?</t>
  </si>
  <si>
    <t>¿La política de contratación y adquisiciones de la Organización contempla el análisis sobre prácticas antimonopolio de proveedores y distribuidores?</t>
  </si>
  <si>
    <t>¿La política de contratación y adquisiciones de la Organización contempla medidas sobre incumplimientos a las regulaciones antimonopolio por parte de los proveedores y distribuidores?</t>
  </si>
  <si>
    <t>¿La Organización cumple dichas leyes y regulaciones nacionales sobre DDHH?</t>
  </si>
  <si>
    <t>¿La Organización cumple todos los requisitos internacionales sobre DDHH, aplicables a su giro de Negocio?</t>
  </si>
  <si>
    <t>¿Tiene la Organización un registro de los incidentes suscitados en la comunidad resultado su operación, sus causas, acciones correctivas y preventivas y la eficacia de las mismas?</t>
  </si>
  <si>
    <t>¿Dicha Política contempla medidas ante incumplimiento de regulación sobre anticorrupción por parte de los proveedores y distribuidores?</t>
  </si>
  <si>
    <t>¿Existe en la Organización un plan de acción ante incidentes en corrupción?</t>
  </si>
  <si>
    <t>¿Proporciona a sus empleados información objetiva e imparcial sobre los participantes y los aspectos en la política nacional?</t>
  </si>
  <si>
    <t>¿La Política de la Organización concede libertad de decisión para realizar aportes a los partidos o campañas Políticas?</t>
  </si>
  <si>
    <t>¿Conoce todas las leyes de aspecto social nacionales, que aplican a sus procesos?</t>
  </si>
  <si>
    <t>¿Cumple todas las leyes de aspecto social nacionales e internacionales, aplicables a su giro de Negocio?</t>
  </si>
  <si>
    <t>¿Basa sus objetivos en los fundamentos de regulación internacional, aplicables a su Giro de Negocio?</t>
  </si>
  <si>
    <t>¿La publicidad de la Organización sigue normas nacionales e internacionales, aplicables a su giro de Negocio?</t>
  </si>
  <si>
    <t>¿Cuenta con un sistema que permite identificar el medio ambiente afectado por la disposición final de desechos líquidos, sólidos y gaseosos de sus operaciones?</t>
  </si>
  <si>
    <t>Cumple dichas leyes ambientales nacionales?</t>
  </si>
  <si>
    <t>¿Cuenta la Organización con una estrategia Económica?</t>
  </si>
  <si>
    <t>De haber existido, ¿la Organización ha solucionado positivamente todas las demandas de aspecto social  presentadas contra ella?</t>
  </si>
  <si>
    <t>¿En su administración y operación, posee metas y objetivos en el ámbito social?</t>
  </si>
  <si>
    <t>Información sobre servicios</t>
  </si>
  <si>
    <t>servicios</t>
  </si>
  <si>
    <t>¿Mantiene comunicación regular con grupos o partes interesadas que critiquen la naturaleza de sus procesos, servicios?</t>
  </si>
  <si>
    <t>¿Una vez identificadas las causas se les asigna acciones correctivas o preventivas, de manera que garanticen que no se vuelva a presentar el incumplimiento?</t>
  </si>
  <si>
    <t>¿Se somete a procesos de auditorías internas y externas con regularidad?</t>
  </si>
  <si>
    <t>EC9</t>
  </si>
  <si>
    <t>¿La Organización cuenta con un método efectivo de valoración del impacto indirecto?  (distribución de tecnología, número de dependientes, impactos de la contaminación)?</t>
  </si>
  <si>
    <t>¿Existe en la Organización una política de seguimiento para la implantación de la estrategia económica  de la Organización?</t>
  </si>
  <si>
    <t>¿Se orienta al personal de la Organización para que tenga un conocimiento básico para entender los balances de situación financiera y de resultados que se presentan anualmente?</t>
  </si>
  <si>
    <t>¿La Organización ha sido premiada por su desempeño económico?</t>
  </si>
  <si>
    <t>¿Está definida la responsabilidad en cada una de las áreas para el desempeño económico de la Organización?</t>
  </si>
  <si>
    <t>PREGUNTAS PLANTEADAS</t>
  </si>
  <si>
    <t>Preguntas Respondidas</t>
  </si>
  <si>
    <t>Preguntas Válidas</t>
  </si>
  <si>
    <t>SUMATORIA PLANTEADA</t>
  </si>
  <si>
    <t>SUMATORIA POSIBLE</t>
  </si>
  <si>
    <t>Sumatoria Alcanzada</t>
  </si>
  <si>
    <t>Puntaje de la Empresa</t>
  </si>
  <si>
    <t>Puntaje Óptimo</t>
  </si>
  <si>
    <t>RESULTADOS DE LA EMPRESA</t>
  </si>
  <si>
    <t>¿La Organización cuenta con procedimientos para medir la satisfacción del cliente?</t>
  </si>
  <si>
    <t>Privacidad del cliente</t>
  </si>
  <si>
    <t>¿Tiene la Organización un Procedimiento formal que indique las acciones a tomarse en caso de incidentes de incumplimiento a las leyes de privacidad del cliente?</t>
  </si>
  <si>
    <t>¿En dicho Procedimiento formal se recoge la identificación de las causas de incumplimiento a la ley?</t>
  </si>
  <si>
    <t>¿Se recoge en algún documento formal el compromiso general de la Organización para la prevención de incidentes de aspecto social  en su entorno y en sus grupos de interés?</t>
  </si>
  <si>
    <t>TOTAL DIMENSIÓN SOCIAL</t>
  </si>
  <si>
    <t>TOTAL DIMENSIÓN ÉTICA</t>
  </si>
  <si>
    <t>TOTAL DIMENSIÓN AMBIENTAL</t>
  </si>
  <si>
    <t>¿Alguna Política de la Organización específica su posición en el tema derechos de otras etnias?</t>
  </si>
  <si>
    <t>¿La Organización tiene una Política explícita para cumplir con los derechos de otras etnias?</t>
  </si>
  <si>
    <t>¿La Política de la Organización específica su posición en el tema de corrupción?</t>
  </si>
  <si>
    <t>¿Motiva y facilita para que su personal  realice trabajos voluntarios en la comunidad?</t>
  </si>
  <si>
    <t xml:space="preserve">¿Presenta reportes del desempeño contra las metas planteadas para el aspecto social ? </t>
  </si>
  <si>
    <t>¿La Organización ha sido premiada por su desempeño en el aspecto social?</t>
  </si>
  <si>
    <t>¿Tiene un área, persona o departamento encargado de temas de aspecto social?</t>
  </si>
  <si>
    <t>¿El área, persona o departamento se encarga de conocer las tendencias  de aspecto social  propias de su sector?</t>
  </si>
  <si>
    <t>Salud y seguridad del cliente</t>
  </si>
  <si>
    <t>PR1</t>
  </si>
  <si>
    <t>PR2</t>
  </si>
  <si>
    <t>Productos y servicios</t>
  </si>
  <si>
    <t>PR3</t>
  </si>
  <si>
    <t>PR4</t>
  </si>
  <si>
    <t>PR5</t>
  </si>
  <si>
    <t>¿La Organización cuenta con un registro de incidentes de reclamos de clientes, sus causas, medidas adoptadas y eficacia de dichas medidas?</t>
  </si>
  <si>
    <t>Comunicaciones de marketing</t>
  </si>
  <si>
    <t>PR6</t>
  </si>
  <si>
    <t>PR7</t>
  </si>
  <si>
    <t>Intimidad del cliente</t>
  </si>
  <si>
    <t>PR8</t>
  </si>
  <si>
    <t>PR9</t>
  </si>
  <si>
    <t>ÉTICA Y VALORES</t>
  </si>
  <si>
    <t>Conducta Ética Empresarial</t>
  </si>
  <si>
    <t>ET 1</t>
  </si>
  <si>
    <t>¿La Organización está legalmente constituida?</t>
  </si>
  <si>
    <t>ET 2</t>
  </si>
  <si>
    <t>¿Existe en la Organización una política acorde a Tratados Internacionales que se apliquen a su actividad?</t>
  </si>
  <si>
    <t>¿La Organización tiene definidos sus principios y valores?</t>
  </si>
  <si>
    <t>ET 3</t>
  </si>
  <si>
    <t>ET 4</t>
  </si>
  <si>
    <t>Transparencia con la sociedad</t>
  </si>
  <si>
    <t>ET 5</t>
  </si>
  <si>
    <t>¿Existen procedimientos y políticas en la Organización que aseguren la comunicación regular con los grupos o partes interesadas?</t>
  </si>
  <si>
    <t>¿La opinión de las partes interesadas es incluida en las decisiones sobre política u operaciones de la Organización?</t>
  </si>
  <si>
    <t>¿La Organización tiene indicadores de desempeño resultantes del diálogo con las partes interesadas?</t>
  </si>
  <si>
    <t>ET 6</t>
  </si>
  <si>
    <t>¿Posee mecanismos para comunicarse y relacionarse con la competencia, promoviendo así una competencia leal?</t>
  </si>
  <si>
    <t>¿Tiene acuerdos de responsabilidad y respeto de la libre competencia?</t>
  </si>
  <si>
    <t>¿Prohíbe explícitamente la utilización de toda práctica ilegal (corrupción, soborno, doble contabilidad, etc.) para obtener ventajas competitivas?</t>
  </si>
  <si>
    <t>ET 7</t>
  </si>
  <si>
    <t>¿Presenta públicamente su  Balance Económico y Financiero?</t>
  </si>
  <si>
    <t>¿El informe económico es auditado por terceros?</t>
  </si>
  <si>
    <t>¿Hace publicaciones sobre las actividades sociales y/o ambientales?</t>
  </si>
  <si>
    <t>¿Publica su memoria de sosteniblidad periódicamente?</t>
  </si>
  <si>
    <t>¿En la memoria de sostenibiidad incluye información sobre su desempeño en aspectos sociales y ambientales favorables y desfavorables y discute estas cuestiones?</t>
  </si>
  <si>
    <t>¿Emplea en la planificación estratégica de la Organización, los datos recolectados y utilizados para la memoria de sostenibilidad?</t>
  </si>
  <si>
    <t xml:space="preserve">Materiales  </t>
  </si>
  <si>
    <t>EN1</t>
  </si>
  <si>
    <t>EN2</t>
  </si>
  <si>
    <t>Energía</t>
  </si>
  <si>
    <t>EN3</t>
  </si>
  <si>
    <t>¿La Organización cuenta con un procedimiento para cuantificar el consumo de energía primaria?</t>
  </si>
  <si>
    <t>EN4</t>
  </si>
  <si>
    <t>¿La Organización cuenta con un procedimiento para cuantificar el consumo de energía intermedia?</t>
  </si>
  <si>
    <t>EN5</t>
  </si>
  <si>
    <t>¿Tiene La Organización estrategias para ahorro de energía, usando la conservación y mejoras en la eficiencia?</t>
  </si>
  <si>
    <t>EN6</t>
  </si>
  <si>
    <t>¿La Organización posee iniciativas para reducir la energía primaria?</t>
  </si>
  <si>
    <t>EN7</t>
  </si>
  <si>
    <t>Agua</t>
  </si>
  <si>
    <t>EN8</t>
  </si>
  <si>
    <t>¿La Organización posee un sistema de monitoreo del consumo de agua?</t>
  </si>
  <si>
    <t>EN9</t>
  </si>
  <si>
    <t>¿Conoce las fuentes de donde proviene el agua utilizada?</t>
  </si>
  <si>
    <t>¿Conoce los cuerpos de agua afectados por el desecho de su agua consumida?</t>
  </si>
  <si>
    <t>EN10</t>
  </si>
  <si>
    <t>¿La Organización posee iniciativas para reciclar o reusar agua?</t>
  </si>
  <si>
    <t>Biodiversidad</t>
  </si>
  <si>
    <t>EN11 (14)</t>
  </si>
  <si>
    <t>¿La Organización tiene operaciones sobre espacios naturales protegidos o dentro de áreas de alta biodiversidad?</t>
  </si>
  <si>
    <t>EN12 (13)</t>
  </si>
  <si>
    <t>EN13 (12)</t>
  </si>
  <si>
    <t>EN14 (15)</t>
  </si>
  <si>
    <t>EN15 (16)</t>
  </si>
  <si>
    <t>Emisiones, efluentes y residuos</t>
  </si>
  <si>
    <t>EN16 (17)</t>
  </si>
  <si>
    <t>EN17 (18)</t>
  </si>
  <si>
    <t>EN18 (23)</t>
  </si>
  <si>
    <t>EN19 (n/a)</t>
  </si>
  <si>
    <t>¿Mantiene acciones de control de la polución causada por vehículos propios y de terceros a su servicio?</t>
  </si>
  <si>
    <t>EN20 (19)</t>
  </si>
  <si>
    <t>EN21 (20)</t>
  </si>
  <si>
    <t>¿Tiene programas de reciclaje / re-utilización interna de residuos (por ejemplo, reutilizar papel, agua, etc.)?</t>
  </si>
  <si>
    <t>EN22 (21)</t>
  </si>
  <si>
    <t>EN23 (22)</t>
  </si>
  <si>
    <t>EN24</t>
  </si>
  <si>
    <t>EN25</t>
  </si>
  <si>
    <t>EN26</t>
  </si>
  <si>
    <t>¿Prioriza la contratación de proveedores que comprobadamente tengan buena conducta ambiental?</t>
  </si>
  <si>
    <t>¿Busca optimizar el tamaño de sus empaques en función de reducir el impacto ambiental de éstos?</t>
  </si>
  <si>
    <t>EN27</t>
  </si>
  <si>
    <t>Cumplimiento</t>
  </si>
  <si>
    <t>EN28</t>
  </si>
  <si>
    <t>Transporte</t>
  </si>
  <si>
    <t>EN29</t>
  </si>
  <si>
    <t>¿La Organización posee una política y sistema de monitoreo que busca el aumento de la calidad ambiental de la logística y gestión de flota (tanto para sus vehículos propios como para los de terceros, que le brinden servicios)?</t>
  </si>
  <si>
    <t>General</t>
  </si>
  <si>
    <t>EN30</t>
  </si>
  <si>
    <t>¿La Organización cuenta con un presupuesto destinado a programas medio ambientales?</t>
  </si>
  <si>
    <t>¿La Organización posee certificaciones para sistemas de gestión ambiental obtenidos de terceras partes?</t>
  </si>
  <si>
    <t>¿Conoce todas las leyes ambientales nacionales que aplican a sus procesos?</t>
  </si>
  <si>
    <t>¿La Organización ha permanecido impune a sanciones o multas por incumplimiento de regulación medio ambiental local,  nacional o internacional?</t>
  </si>
  <si>
    <t>¿La Organización está aliada con otras Organizaciones con el fin de desarrollar proyectos ambientales?</t>
  </si>
  <si>
    <t>¿La Organización revisa periódicamente el avance en sus intentos de optimizar el consumo de insumos y materias primas?</t>
  </si>
  <si>
    <t>¿Existe dentro de la Organización una estrategia de seguimiento para la implantación de la política ambiental?</t>
  </si>
  <si>
    <t>¿La Organización realiza campañas internas de concienciación ambiental en todas las áreas de su responsabilidad ?</t>
  </si>
  <si>
    <t>¿La Organización tiene una política para la aplicación de programas de educación, formación, asesoría, prevención y control de riesgos para su personal?</t>
  </si>
  <si>
    <t>¿La Organización tiene un plan de acción ante incidentes de discriminación?</t>
  </si>
  <si>
    <t>¿La Organización tiene políticas explícitas de no discriminación en el tema salarial, admisión, promoción, entrenamiento y en el despido de empleados?</t>
  </si>
  <si>
    <t>¿La Organización tiene una política explícita para evitar el trabajo coercitivo?</t>
  </si>
  <si>
    <t>¿La Organización ha sido premiada por su desempeño ambiental?</t>
  </si>
  <si>
    <t>Responsabilidad de La Organización</t>
  </si>
  <si>
    <t>ECONÓMICA</t>
  </si>
  <si>
    <t>Desempeño económico</t>
  </si>
  <si>
    <t>EC1</t>
  </si>
  <si>
    <t>¿Tienen los empleados  de la Organización beneficios adicionales a los estipulados por la Ley?</t>
  </si>
  <si>
    <t>¿La Organización cumple con sus obligaciones financieras con los proveedores de capital?  (accionistas, préstamos, etc.)</t>
  </si>
  <si>
    <t>PUNTAJE ÓPTIMO RSE</t>
  </si>
  <si>
    <t>Preguntas Planteadas</t>
  </si>
  <si>
    <t>Sumatoria Planteada</t>
  </si>
  <si>
    <t>Sumatoria Posible</t>
  </si>
  <si>
    <t>NO</t>
  </si>
  <si>
    <t>NA</t>
  </si>
  <si>
    <t>Preguntas planteadas</t>
  </si>
  <si>
    <t>Pregutnas Respondidas</t>
  </si>
  <si>
    <t>EC2</t>
  </si>
  <si>
    <t>EC3</t>
  </si>
  <si>
    <t>¿Cuenta la Organización con programas de beneficios sociales para sus empleados?</t>
  </si>
  <si>
    <t>¿La Organización realiza periódicamente un análisis FODA para el desempeño económico?</t>
  </si>
  <si>
    <t>¿Existe en la Organización un mecanismo formal para evaluación periódica de los integrantes de la Alta Dirección?</t>
  </si>
  <si>
    <t>SI</t>
  </si>
  <si>
    <t>EP</t>
  </si>
  <si>
    <t>NUESTRA COMUNIDAD</t>
  </si>
  <si>
    <t xml:space="preserve">NUESTRO MEDIO AMBIENTE </t>
  </si>
  <si>
    <t xml:space="preserve">NUESTRA GENTE </t>
  </si>
  <si>
    <t>NUESTRA COMIDA</t>
  </si>
  <si>
    <t>NUESTRO MEDIO AMBIENTE</t>
  </si>
  <si>
    <t>¿La Organización tiene un plan de capacitación (ENTRENAMIENTO) que incluya a todo el personal?</t>
  </si>
  <si>
    <t>¿Cuenta con un plan que permita a sus empleados enfrentar el retiro (JUBILACION), con confianza y el conocimiento de que serán ayudados en su transición desde el trabajo?</t>
  </si>
  <si>
    <t>¿Basa sus objetivos en LA PLANEACION ESTRATEGICA DEL NEGOCIO?</t>
  </si>
  <si>
    <t>¿La Organización apoya iniciativas de prevención de incidentes de discrimen, discriminacion?</t>
  </si>
  <si>
    <t>¿Basa sus objetivos en los fundamentos de regulación DDHH internacional aplicables a su giro de Negocio?</t>
  </si>
  <si>
    <t>MEDIO AMBIENTE</t>
  </si>
  <si>
    <t>¿Posee una Política formal de relación con la sociedad?</t>
  </si>
  <si>
    <t>Ciclo de vida del producto o servicio: fases de la vida del producto o servicio, desde su concepción y desarrollo, hasta su salida del mercado</t>
  </si>
  <si>
    <t>DiverSIdad y oportunidad</t>
  </si>
  <si>
    <t>PUNTAJE DE LA EMPRESA</t>
  </si>
  <si>
    <t>x</t>
  </si>
  <si>
    <t>¿La organización ha tomado una posición formal en actividades de participación ciudadana de RSE?</t>
  </si>
  <si>
    <t>¿La Organización ha considerado los riesgos debidos a cambios climáticos como una oportunidad para desarrollar nueva tecnología; crear mercados; o usar eficientemente la energía?(ser green)</t>
  </si>
  <si>
    <t>¿Realiza campañas internas sobre normativas de DDHH?</t>
  </si>
  <si>
    <t>¿Cuenta la Organización con beneficios adicionales, tales como seguro de salud, seguro de vida?</t>
  </si>
  <si>
    <t>¿Cuenta con una política que haga partícipes a los empleados en la implementación de cambio?</t>
  </si>
  <si>
    <t>¿La Asociación de empleados de la Organización -de existir- está involucrada directamente en asuntos de salud y seguridad interna?</t>
  </si>
  <si>
    <t>¿La Organización tienen reuniones periódicas entre la Dirección y el personal para asuntos de salud y seguridad ocupacional?</t>
  </si>
  <si>
    <t>¿Tiene registro permanente del personal local contratado sobre el personal extranjero?</t>
  </si>
  <si>
    <t>¿La Organización tiene una política que apoya a los empleados dirigida a participar activamente en programas de salud y seguridad?</t>
  </si>
  <si>
    <t>¿El personal con menor ingreso tiene beneficios no monetarios adicionales al salario mínimo vital fijado por el Gobierno , tales como transporte, seguro de vida, seguro de asistencia médica, tarjeta de comisariato?</t>
  </si>
  <si>
    <t xml:space="preserve">¿Cuenta con una herramienta que permita calcular las contrataciones realizadas a personal de la zona vs. contrataciones a personal extranjero? </t>
  </si>
  <si>
    <t>¿Basa sus objetivos en los fundamentos de regulación internacional que aplican al pais?</t>
  </si>
  <si>
    <t>¿Cuenta con un estudio de los impactos sobre biodiversidad debido a sus operaciones?</t>
  </si>
  <si>
    <t>Cumple los requisitos internacionales ambientales, aplicables a su giro de Negocio?</t>
  </si>
  <si>
    <t>¿En su administración y operación, la Organización, posee metas y objetivos en el ambiente laboral(Clima)?</t>
  </si>
  <si>
    <t>¿Cumple los requisitos internacionales requeridos en el pais, que afecten la responsabilidad de la Organización sobre su producto o servicio?</t>
  </si>
  <si>
    <t>¿La Organización posee iniciativas para reducir el consiumo de la energía intermedia?</t>
  </si>
  <si>
    <t>NUETRO MEDIO AMBIENTE</t>
  </si>
  <si>
    <t xml:space="preserve"> RESPONSABILIDAD DEL PRODUCTO</t>
  </si>
  <si>
    <t xml:space="preserve"> ECONÓMICA</t>
  </si>
  <si>
    <t>TRABAJO  DECENTE</t>
  </si>
  <si>
    <t xml:space="preserve">NUESTRA COMIDA </t>
  </si>
  <si>
    <t>PILAR</t>
  </si>
  <si>
    <t>NUESTRA GENTE</t>
  </si>
  <si>
    <t xml:space="preserve">NUESTRO  AMBIENTE </t>
  </si>
  <si>
    <t>TOTAL</t>
  </si>
  <si>
    <t>RESPONSABILIDAD DEL PRODUCTO</t>
  </si>
  <si>
    <t>TRABAJO DECENTE</t>
  </si>
  <si>
    <t xml:space="preserve">NUESTRA COMUNIDAD </t>
  </si>
  <si>
    <t>RESPONSABILIDAD del producto o servicio</t>
  </si>
  <si>
    <t>MUESTRO MEDIO AMBIENTE</t>
  </si>
  <si>
    <t>¿Ha elaborado un procedimiento cuantificable de cumplimiento de la política medio ambiental en proteccion a la biodiversidad?</t>
  </si>
  <si>
    <t xml:space="preserve">Productos  y Servicios </t>
  </si>
  <si>
    <t>Informar sobre los nuevos productos a los clientes internos</t>
  </si>
  <si>
    <t xml:space="preserve">Controlar los procesos de etiquetado de paquetes (subpaquetes) y su contenido.  
</t>
  </si>
  <si>
    <t xml:space="preserve">Difundir sobre las nuevas leyes aprobadas y registradas sobre comunicación, a jefaturas de operaciones y mercadeo. </t>
  </si>
  <si>
    <t>Provisionar un presupuesto anual para inversión de iniciativas de comunidad, actividades de desarrollo del personal, manejo del medio ambiente y optimización de la calidad de alimentos.</t>
  </si>
  <si>
    <t xml:space="preserve">Definir presupuesto de gasto en plantas.
</t>
  </si>
  <si>
    <t>Crear el programa de jubilación y proceso de out placement para jubilados
Crear política de Bonos por antigüedad</t>
  </si>
  <si>
    <t xml:space="preserve">Capacitar en Legislación Laboral 
Reforzar brigadas de USSO
Generar convenios con universidades para fomentar practicas laborales. </t>
  </si>
  <si>
    <t xml:space="preserve">Capacitar en Legislación Laboral
Generar convenios con universidades para fomentar practicas laborales. 
</t>
  </si>
  <si>
    <t xml:space="preserve">Evaluar a proveedores y distribuidores en  normativa DDHH (trabajo infantil, anticorrupción, discriminación, trabajo coercitivo)
</t>
  </si>
  <si>
    <t>Formalizar y difundir la política de DDHH en el Código de Ética</t>
  </si>
  <si>
    <t xml:space="preserve">Generar recompensas extrínsecas, intrínsecas y trascendentales.
Tomar en cuenta a los empleados antiguos.
Diseñar programas de Reconocimientos
Desarrollar actividades de integración
Realizar reinducción personal antigüo 
Planificar mañanas deportivas y convivencias 
</t>
  </si>
  <si>
    <t>Desarrollar alianzas estratégicas con gestores para compra y desecho de materiales. 
Identificar y cuantificar  materiales  renovables y no renovables para optimizar su uso.</t>
  </si>
  <si>
    <t xml:space="preserve">Cuantificar la compra
Cuantificar el consumo 
Explorar opciones de producción interna y comercialización 
Identificar fuentes de energía renovable  </t>
  </si>
  <si>
    <t xml:space="preserve">Reciclar y reutilizar el agua </t>
  </si>
  <si>
    <t>Realizar un inventario de especies de la lista de la Unión Mundial de la Naturaleza 
Crear una política de protección de la biodiversidad</t>
  </si>
  <si>
    <t>Controlar la polución de vehículos pesados y particulares 
Identificar los impactos negativos hacia el agua, aire, salud humana.
Crear una estrategia mitigación y adaptación a los cambios climáticos en equipos, oficinas y recurso humano</t>
  </si>
  <si>
    <t xml:space="preserve">Identificar y reducir el impacto ambiental en la producción de los productos 
Seleccionar  proveedores con buena conducta ambiental 
Identificar estrategia de disposición final de los productos, definiendo reciclaje, reutilización, vida útil </t>
  </si>
  <si>
    <t xml:space="preserve">Dar seguimiento y acciones correctivas de sanciones y multas por incumplimientos ambientales </t>
  </si>
  <si>
    <t>Medir los impactos medio ambientales del transporte usado.</t>
  </si>
  <si>
    <t xml:space="preserve">Crear mapas de ruta de flotas
</t>
  </si>
  <si>
    <t xml:space="preserve">Medir los impactos medio ambientales del transporte usado.
Crear mapas de ruta de flotas
</t>
  </si>
  <si>
    <t>Registrar inversiones en iniciativas de medio ambientales
Obtener certificaciones ambientales 
Cumplir a cabalidad de leyes ambientales</t>
  </si>
  <si>
    <t xml:space="preserve">PILAR </t>
  </si>
  <si>
    <t>INDICADORES</t>
  </si>
  <si>
    <t xml:space="preserve">Provisionar un rubro destinado al programa de jubilación.
Registrar de manera explicita el monto destinado a apoyo a iniciativas comunidad. </t>
  </si>
  <si>
    <t>Remediar el espacio natural utilizado
Desarrollar política de minimizar impacto en la biodiversidad
Realizar un inventario de especies de la lista de la Unión Mundial de la Naturaleza 
Crear una política de protección de la biodiversidad</t>
  </si>
  <si>
    <t>Relaciones Organización / colaborador</t>
  </si>
  <si>
    <t>Prácticas de seguridad Física</t>
  </si>
  <si>
    <t>NUTRA COMUNIDAD</t>
  </si>
  <si>
    <t>CLIENTE</t>
  </si>
  <si>
    <t>COLABORADOR</t>
  </si>
  <si>
    <t xml:space="preserve">CLIENTE </t>
  </si>
  <si>
    <t>COLABORADORES</t>
  </si>
  <si>
    <t>AMBIENTAL</t>
  </si>
  <si>
    <t>CAR</t>
  </si>
  <si>
    <t>OPERACIONES</t>
  </si>
  <si>
    <t>PLANTAS</t>
  </si>
  <si>
    <t>Registrar de incidentes de incumplimiento de salud y seguridad del producto; y planes de acción por caso
Registrar los reclamos del cliente con la infraestructura</t>
  </si>
  <si>
    <t>Diseñar un control de selección de proveedores para cuidar los comportaientos anti monopólicos y anti competencia</t>
  </si>
  <si>
    <t>Llevar un registro de incidentes de reclamos de clientes por el producto, servicio, fscturacion, detallando causas, medidas adoptadas y eficacia de dichas medidas, dadas por llamadas telefonicas y redes sociales.
Crear una politica de atencion y correccion en tiemppo real ante quejas en el local.</t>
  </si>
  <si>
    <t>Desarrollar la política de información nutricional.
Crear el manual de comunicación publica, acorde a la nueva ley. 
Desarrollar la política de mercadeo. 
Trasladar el objetivo del comité de crisis a comité de riesgos. 
Desarrollar una política de publicidad que no coloque niños, adolescentes, minorías, mujeres en prejuicios
Crear un plan de acción ante incidentes de promoción del producto a los stakeholders.
Capacitar con el extracto de media training Cajeras y Guardias</t>
  </si>
  <si>
    <t>Proporcionar información económica (balances) a proveedores. 
Presentar en el festejo de fin de año del CAR y en mensaje de inicio de JSC los resultados financieros.</t>
  </si>
  <si>
    <t xml:space="preserve">Desarrollar estrategias en todas las marcas para contrarrestas los impactos de cambios climáticos. 
</t>
  </si>
  <si>
    <t xml:space="preserve">Definir presupuesto de gasto por área del CAR.
</t>
  </si>
  <si>
    <t>Analizar con mayor profundidad  las expectativas, necesidades y temores de los consumidores a largo plazo para generar mayor crecimiento económico. 
Desarrollar el FODA a nivel de grupo.</t>
  </si>
  <si>
    <t xml:space="preserve">Formalizar los procedimientos de manejo de información del cliente y documentar inconformidades. </t>
  </si>
  <si>
    <t>Crear y desplegar manuales de funciones por cargos.
Mejorar sistema de huella biometri y pago de horas extras.</t>
  </si>
  <si>
    <t xml:space="preserve">Desarrollar corresponsales la comunicación interna por áreas. 
Crear Call center de RRHH para consultas y quejas
Asegurar la difusión de obligaciones y responsabilidades de ambas partes colaborador y empleador (Código de Ética - Reglamento Interno).
Identificar grupos vulnerables y planes específicos de apoyo.(Embarazos, enfermedades de familiares, tratamientos)
Crear e implementar medida anticorrupcion. </t>
  </si>
  <si>
    <t xml:space="preserve">Poner un botiquín de primeros auxilios por piso
</t>
  </si>
  <si>
    <t xml:space="preserve">Capacitar a todos los niveles de la organización en temas de USSO 
Crear programas de información sobre enfermedades de transmisión (Sexual, temas de Drogadicción) involucrando a las familias </t>
  </si>
  <si>
    <t>Promocionar el adecuado uso de equipo de protección personal
llevar un regitro de incidentes y accidentes en cada local a parte del comunicado a USSO.
incrementar el uso de tiras antideslizantes (especialmente en patios de comida).</t>
  </si>
  <si>
    <t xml:space="preserve">Generar rutas de desarrollo 
</t>
  </si>
  <si>
    <t xml:space="preserve">Optimizar proceso de evaluaciones de competencias 360° y retroalimentación a nivel de Gerencia y Jefatura. </t>
  </si>
  <si>
    <t xml:space="preserve">Reforzar las capacitaciones de servicio al cliente con Relaciones Humanas 
Reforzar conocimiento del plan de carrera
Generar rutas de desarrollo 
</t>
  </si>
  <si>
    <t xml:space="preserve">Generar rutas de desarrollo 
Generar rutas de desarrollo 
</t>
  </si>
  <si>
    <t>Capacitar en Legislacion Laboral a los asociados y administradores de local.</t>
  </si>
  <si>
    <t>Evaluar formalmente a los asociados.</t>
  </si>
  <si>
    <t>Permitir que los colaboradores conformen sus propias oranizacion en defensa de sus derechos y deberes.</t>
  </si>
  <si>
    <t>No se contrata a menores de 16 años, en caso de tener un solicitante de empleo que sea menor de edad pero mayor de 16 años se realiza una evaluacion de la situacion para considerar si su trabajo es necesario.</t>
  </si>
  <si>
    <t>No existe ningun tipo de trabajo que sea impuesto fuera de las funciones que cumple cada colaborador en su puesto de trabajo.</t>
  </si>
  <si>
    <t>Impulsar la conciencia de la importancia de la guardianía en locales.
Capacitar a guardias en protocolos de servicio.
Concientixar el uso de cámaras para gestión global del local (robos, accidentes laborales, faltantes de producto, servicio al cliente).
Crear e implementar políticas de depositos bancarios.</t>
  </si>
  <si>
    <t>Implementar el uso de camaras para gestion global de la planta.</t>
  </si>
  <si>
    <t>Trato no discriminatorio, su traje tipico es parte del uniforme.</t>
  </si>
  <si>
    <t>Identificar los tipo de incientes de corrupcion: robos, hurtos, desfalcos, facturacion.
Crear un plan de comunicación sobre temas de corrupccion interna.
Crear una politica anticorrupcion.</t>
  </si>
  <si>
    <t>Crear una politica interna ralacionada a la  posicion frente a partidos politicos o campañas politicas.</t>
  </si>
  <si>
    <t>Crear el Código de Ética
Anti Corrupción 
Postura frente a la erradicación de trabajo infantil
Trabajo forzoso o coercitivo
Valores y Principios Base de la gestión empresarial 
Misión, visión, política
Actitud</t>
  </si>
  <si>
    <t xml:space="preserve">Cuantificar 
Monitorear el consumo
Reducir y optimizar el consumo
Fuentes de agua
</t>
  </si>
  <si>
    <t xml:space="preserve">Generar un sistema de medición de la emisión de CO2 y gases de efecto invernadero
Identificar sustancias que reducen el ozono 
Generar convenios con gestores de manejo de desechos líquidos, solidos y gaseosos
</t>
  </si>
  <si>
    <t xml:space="preserve">Generar relaciones directas con la comunidad cercana al lugar de operación, con dirigentes de comunidad
Evaluar y gestionar los impactos positivos y negativos a la comunidad
Identificar las necesidades, expectativas y temores de la comunidad  
</t>
  </si>
  <si>
    <t>Apoyo a la Comunidad</t>
  </si>
  <si>
    <t xml:space="preserve">Comprar los vegetales a productores de Uyumbicho.
Apoyar a escuelas de la comunidad. 
</t>
  </si>
  <si>
    <t xml:space="preserve">Formalizar las normas de Buen Gobierno Corporativo 
Difundir los indicadores de desempeño en actividades sociales
Publicar sus actividades sociales, ambientales 
Desarrollar la Memoria de RSE
</t>
  </si>
  <si>
    <r>
      <t>SÍ:</t>
    </r>
    <r>
      <rPr>
        <sz val="12"/>
        <rFont val="Times New Roman"/>
        <family val="1"/>
      </rPr>
      <t xml:space="preserve"> Respuesta afirmativa; </t>
    </r>
    <r>
      <rPr>
        <b/>
        <sz val="12"/>
        <rFont val="Times New Roman"/>
        <family val="1"/>
      </rPr>
      <t>EP:</t>
    </r>
    <r>
      <rPr>
        <sz val="12"/>
        <rFont val="Times New Roman"/>
        <family val="1"/>
      </rPr>
      <t xml:space="preserve"> 'En proceso'; </t>
    </r>
    <r>
      <rPr>
        <b/>
        <sz val="12"/>
        <rFont val="Times New Roman"/>
        <family val="1"/>
      </rPr>
      <t>NO:</t>
    </r>
    <r>
      <rPr>
        <sz val="12"/>
        <rFont val="Times New Roman"/>
        <family val="1"/>
      </rPr>
      <t xml:space="preserve"> Respuesta negativa;</t>
    </r>
    <r>
      <rPr>
        <b/>
        <sz val="12"/>
        <rFont val="Times New Roman"/>
        <family val="1"/>
      </rPr>
      <t>NA:</t>
    </r>
    <r>
      <rPr>
        <sz val="12"/>
        <rFont val="Times New Roman"/>
        <family val="1"/>
      </rPr>
      <t xml:space="preserve"> 'No aplica' </t>
    </r>
  </si>
  <si>
    <r>
      <t>SÍ:</t>
    </r>
    <r>
      <rPr>
        <sz val="12"/>
        <color indexed="9"/>
        <rFont val="Times New Roman"/>
        <family val="1"/>
      </rPr>
      <t xml:space="preserve"> Respuesta afirmativa; </t>
    </r>
    <r>
      <rPr>
        <b/>
        <sz val="12"/>
        <color indexed="9"/>
        <rFont val="Times New Roman"/>
        <family val="1"/>
      </rPr>
      <t>EP:</t>
    </r>
    <r>
      <rPr>
        <sz val="12"/>
        <color indexed="9"/>
        <rFont val="Times New Roman"/>
        <family val="1"/>
      </rPr>
      <t xml:space="preserve"> 'En proceso'; </t>
    </r>
    <r>
      <rPr>
        <b/>
        <sz val="12"/>
        <color indexed="9"/>
        <rFont val="Times New Roman"/>
        <family val="1"/>
      </rPr>
      <t>NO:</t>
    </r>
    <r>
      <rPr>
        <sz val="12"/>
        <color indexed="9"/>
        <rFont val="Times New Roman"/>
        <family val="1"/>
      </rPr>
      <t xml:space="preserve"> Respuesta negativa; </t>
    </r>
    <r>
      <rPr>
        <b/>
        <sz val="12"/>
        <color indexed="9"/>
        <rFont val="Times New Roman"/>
        <family val="1"/>
      </rPr>
      <t>NT:</t>
    </r>
    <r>
      <rPr>
        <sz val="12"/>
        <color indexed="9"/>
        <rFont val="Times New Roman"/>
        <family val="1"/>
      </rPr>
      <t xml:space="preserve"> 'No se había tratado antes' ; </t>
    </r>
    <r>
      <rPr>
        <b/>
        <sz val="12"/>
        <color indexed="9"/>
        <rFont val="Times New Roman"/>
        <family val="1"/>
      </rPr>
      <t>NA:</t>
    </r>
    <r>
      <rPr>
        <sz val="12"/>
        <color indexed="9"/>
        <rFont val="Times New Roman"/>
        <family val="1"/>
      </rPr>
      <t xml:space="preserve"> 'No aplica' </t>
    </r>
  </si>
</sst>
</file>

<file path=xl/styles.xml><?xml version="1.0" encoding="utf-8"?>
<styleSheet xmlns="http://schemas.openxmlformats.org/spreadsheetml/2006/main">
  <fonts count="28">
    <font>
      <sz val="10"/>
      <name val="Arial"/>
    </font>
    <font>
      <sz val="10"/>
      <name val="Arial"/>
    </font>
    <font>
      <sz val="8"/>
      <name val="Arial"/>
      <family val="2"/>
    </font>
    <font>
      <sz val="16"/>
      <name val="Arial"/>
      <family val="2"/>
    </font>
    <font>
      <sz val="28"/>
      <name val="Arial"/>
      <family val="2"/>
    </font>
    <font>
      <sz val="12"/>
      <name val="Times New Roman"/>
      <family val="1"/>
    </font>
    <font>
      <b/>
      <sz val="12"/>
      <name val="Times New Roman"/>
      <family val="1"/>
    </font>
    <font>
      <sz val="12"/>
      <color indexed="8"/>
      <name val="Times New Roman"/>
      <family val="1"/>
    </font>
    <font>
      <b/>
      <sz val="12"/>
      <color indexed="9"/>
      <name val="Times New Roman"/>
      <family val="1"/>
    </font>
    <font>
      <i/>
      <sz val="12"/>
      <name val="Times New Roman"/>
      <family val="1"/>
    </font>
    <font>
      <b/>
      <i/>
      <sz val="12"/>
      <name val="Times New Roman"/>
      <family val="1"/>
    </font>
    <font>
      <b/>
      <sz val="12"/>
      <color indexed="57"/>
      <name val="Times New Roman"/>
      <family val="1"/>
    </font>
    <font>
      <b/>
      <sz val="12"/>
      <color indexed="17"/>
      <name val="Times New Roman"/>
      <family val="1"/>
    </font>
    <font>
      <sz val="12"/>
      <color indexed="9"/>
      <name val="Times New Roman"/>
      <family val="1"/>
    </font>
    <font>
      <b/>
      <sz val="12"/>
      <color indexed="60"/>
      <name val="Times New Roman"/>
      <family val="1"/>
    </font>
    <font>
      <sz val="12"/>
      <color indexed="18"/>
      <name val="Times New Roman"/>
      <family val="1"/>
    </font>
    <font>
      <sz val="12"/>
      <color indexed="17"/>
      <name val="Times New Roman"/>
      <family val="1"/>
    </font>
    <font>
      <sz val="12"/>
      <color indexed="53"/>
      <name val="Times New Roman"/>
      <family val="1"/>
    </font>
    <font>
      <b/>
      <sz val="12"/>
      <color indexed="53"/>
      <name val="Times New Roman"/>
      <family val="1"/>
    </font>
    <font>
      <b/>
      <sz val="12"/>
      <color theme="1"/>
      <name val="Times New Roman"/>
      <family val="1"/>
    </font>
    <font>
      <sz val="12"/>
      <color theme="1"/>
      <name val="Times New Roman"/>
      <family val="1"/>
    </font>
    <font>
      <b/>
      <sz val="12"/>
      <color theme="0"/>
      <name val="Times New Roman"/>
      <family val="1"/>
    </font>
    <font>
      <sz val="12"/>
      <color theme="0"/>
      <name val="Times New Roman"/>
      <family val="1"/>
    </font>
    <font>
      <b/>
      <sz val="12"/>
      <color rgb="FFFFFFFF"/>
      <name val="Times New Roman"/>
      <family val="1"/>
    </font>
    <font>
      <sz val="12"/>
      <color rgb="FF000080"/>
      <name val="Times New Roman"/>
      <family val="1"/>
    </font>
    <font>
      <b/>
      <sz val="12"/>
      <color rgb="FF000080"/>
      <name val="Times New Roman"/>
      <family val="1"/>
    </font>
    <font>
      <sz val="12"/>
      <color rgb="FFFF6600"/>
      <name val="Times New Roman"/>
      <family val="1"/>
    </font>
    <font>
      <b/>
      <sz val="12"/>
      <color rgb="FF993300"/>
      <name val="Times New Roman"/>
      <family val="1"/>
    </font>
  </fonts>
  <fills count="19">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2"/>
        <bgColor indexed="64"/>
      </patternFill>
    </fill>
    <fill>
      <patternFill patternType="solid">
        <fgColor indexed="53"/>
        <bgColor indexed="64"/>
      </patternFill>
    </fill>
    <fill>
      <patternFill patternType="solid">
        <fgColor indexed="12"/>
        <bgColor indexed="64"/>
      </patternFill>
    </fill>
    <fill>
      <patternFill patternType="solid">
        <fgColor indexed="50"/>
        <bgColor indexed="64"/>
      </patternFill>
    </fill>
    <fill>
      <patternFill patternType="solid">
        <fgColor indexed="51"/>
        <bgColor indexed="64"/>
      </patternFill>
    </fill>
    <fill>
      <patternFill patternType="solid">
        <fgColor indexed="48"/>
        <bgColor indexed="64"/>
      </patternFill>
    </fill>
    <fill>
      <patternFill patternType="solid">
        <fgColor theme="0"/>
        <bgColor indexed="64"/>
      </patternFill>
    </fill>
    <fill>
      <patternFill patternType="solid">
        <fgColor rgb="FFFF0000"/>
        <bgColor indexed="64"/>
      </patternFill>
    </fill>
    <fill>
      <patternFill patternType="solid">
        <fgColor rgb="FFFF7C80"/>
        <bgColor indexed="64"/>
      </patternFill>
    </fill>
    <fill>
      <patternFill patternType="solid">
        <fgColor rgb="FF99CCFF"/>
        <bgColor indexed="64"/>
      </patternFill>
    </fill>
    <fill>
      <patternFill patternType="solid">
        <fgColor rgb="FFFF6600"/>
        <bgColor indexed="64"/>
      </patternFill>
    </fill>
    <fill>
      <patternFill patternType="solid">
        <fgColor rgb="FFCC99FF"/>
        <bgColor indexed="64"/>
      </patternFill>
    </fill>
    <fill>
      <patternFill patternType="solid">
        <fgColor rgb="FF0000FF"/>
        <bgColor indexed="64"/>
      </patternFill>
    </fill>
    <fill>
      <patternFill patternType="solid">
        <fgColor rgb="FFFFCC00"/>
        <bgColor indexed="64"/>
      </patternFill>
    </fill>
    <fill>
      <patternFill patternType="solid">
        <fgColor rgb="FF3366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8"/>
      </top>
      <bottom style="thin">
        <color indexed="8"/>
      </bottom>
      <diagonal/>
    </border>
    <border>
      <left style="thin">
        <color indexed="64"/>
      </left>
      <right style="thin">
        <color indexed="8"/>
      </right>
      <top style="thin">
        <color indexed="8"/>
      </top>
      <bottom style="thin">
        <color indexed="8"/>
      </bottom>
      <diagonal/>
    </border>
    <border>
      <left/>
      <right/>
      <top style="hair">
        <color indexed="64"/>
      </top>
      <bottom/>
      <diagonal/>
    </border>
    <border>
      <left style="thin">
        <color indexed="8"/>
      </left>
      <right/>
      <top style="thin">
        <color indexed="8"/>
      </top>
      <bottom style="thin">
        <color indexed="8"/>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bottom/>
      <diagonal/>
    </border>
  </borders>
  <cellStyleXfs count="6">
    <xf numFmtId="0" fontId="0" fillId="0" borderId="0"/>
    <xf numFmtId="0" fontId="1" fillId="0" borderId="0">
      <alignment shrinkToFit="1"/>
    </xf>
    <xf numFmtId="0" fontId="1" fillId="0" borderId="0">
      <alignment shrinkToFit="1"/>
    </xf>
    <xf numFmtId="0" fontId="1" fillId="0" borderId="0">
      <alignment shrinkToFit="1"/>
    </xf>
    <xf numFmtId="0" fontId="1" fillId="0" borderId="0">
      <alignment shrinkToFit="1"/>
    </xf>
    <xf numFmtId="0" fontId="1" fillId="0" borderId="0"/>
  </cellStyleXfs>
  <cellXfs count="311">
    <xf numFmtId="0" fontId="0" fillId="0" borderId="0" xfId="0"/>
    <xf numFmtId="0" fontId="3" fillId="0" borderId="0" xfId="0" applyFont="1"/>
    <xf numFmtId="0" fontId="4" fillId="0" borderId="0" xfId="0" applyFont="1" applyAlignment="1">
      <alignment horizontal="center" vertical="center" wrapText="1"/>
    </xf>
    <xf numFmtId="2" fontId="0" fillId="0" borderId="0" xfId="0" applyNumberFormat="1"/>
    <xf numFmtId="0" fontId="5" fillId="0" borderId="0" xfId="0" applyFont="1"/>
    <xf numFmtId="0" fontId="5" fillId="0" borderId="0" xfId="0" applyFont="1" applyAlignment="1">
      <alignment horizontal="center" vertical="center" wrapText="1"/>
    </xf>
    <xf numFmtId="2" fontId="5" fillId="0" borderId="0" xfId="0" applyNumberFormat="1" applyFont="1"/>
    <xf numFmtId="0" fontId="6" fillId="0" borderId="1" xfId="0" applyFont="1" applyFill="1" applyBorder="1" applyAlignment="1">
      <alignment horizontal="center" vertical="center" wrapText="1"/>
    </xf>
    <xf numFmtId="0" fontId="6" fillId="0" borderId="1" xfId="5" applyFont="1" applyFill="1" applyBorder="1" applyAlignment="1">
      <alignment horizontal="center" vertical="center" wrapText="1"/>
    </xf>
    <xf numFmtId="2" fontId="6" fillId="0" borderId="1" xfId="5"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2" fontId="6" fillId="0" borderId="1" xfId="0" applyNumberFormat="1" applyFont="1" applyFill="1" applyBorder="1" applyAlignment="1">
      <alignment horizontal="center" vertical="center" wrapText="1"/>
    </xf>
    <xf numFmtId="0" fontId="5" fillId="0" borderId="1" xfId="0" applyFont="1" applyFill="1" applyBorder="1" applyAlignment="1">
      <alignment vertical="center"/>
    </xf>
    <xf numFmtId="2" fontId="6" fillId="0" borderId="1" xfId="0" applyNumberFormat="1" applyFont="1" applyFill="1" applyBorder="1" applyAlignment="1">
      <alignment horizontal="center" vertical="center"/>
    </xf>
    <xf numFmtId="0" fontId="19" fillId="10" borderId="1" xfId="5" applyFont="1" applyFill="1" applyBorder="1" applyAlignment="1">
      <alignment horizontal="center" vertical="center" wrapText="1"/>
    </xf>
    <xf numFmtId="2" fontId="19" fillId="10" borderId="1" xfId="0" applyNumberFormat="1" applyFont="1" applyFill="1" applyBorder="1" applyAlignment="1">
      <alignment horizontal="center" vertical="center" wrapText="1"/>
    </xf>
    <xf numFmtId="2" fontId="19" fillId="10" borderId="1" xfId="0" applyNumberFormat="1" applyFont="1" applyFill="1" applyBorder="1" applyAlignment="1">
      <alignment horizontal="center" vertical="center"/>
    </xf>
    <xf numFmtId="0" fontId="19" fillId="10" borderId="1" xfId="0" applyFont="1" applyFill="1" applyBorder="1" applyAlignment="1">
      <alignment horizontal="center" vertical="center" wrapText="1"/>
    </xf>
    <xf numFmtId="0" fontId="20" fillId="10" borderId="1" xfId="0" applyFont="1" applyFill="1" applyBorder="1" applyAlignment="1">
      <alignment vertical="center"/>
    </xf>
    <xf numFmtId="2" fontId="19" fillId="10" borderId="1" xfId="5" applyNumberFormat="1" applyFont="1" applyFill="1" applyBorder="1" applyAlignment="1">
      <alignment horizontal="center" vertical="center" wrapText="1"/>
    </xf>
    <xf numFmtId="0" fontId="20" fillId="0" borderId="0" xfId="0" applyFont="1" applyFill="1"/>
    <xf numFmtId="0" fontId="19" fillId="0" borderId="2" xfId="0" applyFont="1" applyFill="1" applyBorder="1" applyAlignment="1">
      <alignment horizontal="center" vertical="center" textRotation="90" wrapText="1"/>
    </xf>
    <xf numFmtId="0" fontId="19" fillId="0" borderId="1" xfId="0" applyFont="1" applyFill="1" applyBorder="1" applyAlignment="1">
      <alignment horizontal="center" vertical="center" textRotation="90" wrapText="1"/>
    </xf>
    <xf numFmtId="0" fontId="19" fillId="0" borderId="1" xfId="0" applyFont="1" applyFill="1" applyBorder="1" applyAlignment="1">
      <alignment horizontal="center" vertical="center" wrapText="1"/>
    </xf>
    <xf numFmtId="0" fontId="20" fillId="0" borderId="0" xfId="0" applyFont="1" applyFill="1" applyAlignment="1">
      <alignment vertical="center"/>
    </xf>
    <xf numFmtId="0" fontId="20" fillId="0" borderId="1" xfId="0" applyFont="1" applyFill="1" applyBorder="1" applyAlignment="1">
      <alignment horizontal="center" vertical="top" wrapText="1"/>
    </xf>
    <xf numFmtId="0" fontId="20" fillId="0" borderId="1" xfId="0" applyFont="1" applyFill="1" applyBorder="1" applyAlignment="1">
      <alignment horizontal="center"/>
    </xf>
    <xf numFmtId="0" fontId="20" fillId="0" borderId="1" xfId="0" applyFont="1" applyFill="1" applyBorder="1" applyAlignment="1">
      <alignment horizontal="center" vertical="center" wrapText="1"/>
    </xf>
    <xf numFmtId="2" fontId="19" fillId="0" borderId="1" xfId="0" applyNumberFormat="1" applyFont="1" applyFill="1" applyBorder="1" applyAlignment="1">
      <alignment horizontal="center" vertical="center" wrapText="1"/>
    </xf>
    <xf numFmtId="0" fontId="20" fillId="0" borderId="0" xfId="0" applyFont="1" applyFill="1" applyAlignment="1">
      <alignment wrapText="1"/>
    </xf>
    <xf numFmtId="0" fontId="20" fillId="0" borderId="0" xfId="0" applyFont="1" applyFill="1" applyAlignment="1">
      <alignment vertical="top" wrapText="1"/>
    </xf>
    <xf numFmtId="0" fontId="20" fillId="0" borderId="0" xfId="0" applyFont="1" applyFill="1" applyAlignment="1">
      <alignment horizontal="center"/>
    </xf>
    <xf numFmtId="2" fontId="20" fillId="0" borderId="0" xfId="0" applyNumberFormat="1" applyFont="1" applyFill="1" applyAlignment="1">
      <alignment horizontal="center"/>
    </xf>
    <xf numFmtId="0" fontId="19" fillId="0" borderId="1" xfId="0" applyFont="1" applyFill="1" applyBorder="1" applyAlignment="1">
      <alignment horizontal="center" vertical="top" wrapText="1"/>
    </xf>
    <xf numFmtId="0" fontId="19" fillId="0" borderId="0" xfId="0" applyFont="1" applyFill="1" applyBorder="1" applyAlignment="1">
      <alignment horizontal="center"/>
    </xf>
    <xf numFmtId="0" fontId="20" fillId="0" borderId="1" xfId="0" applyFont="1" applyFill="1" applyBorder="1" applyAlignment="1">
      <alignment horizontal="center" vertical="center"/>
    </xf>
    <xf numFmtId="0" fontId="20" fillId="0" borderId="0" xfId="0" applyFont="1" applyFill="1" applyBorder="1" applyAlignment="1">
      <alignment horizontal="center"/>
    </xf>
    <xf numFmtId="2" fontId="20" fillId="0" borderId="0" xfId="0" applyNumberFormat="1" applyFont="1" applyFill="1" applyBorder="1" applyAlignment="1">
      <alignment horizontal="center"/>
    </xf>
    <xf numFmtId="0" fontId="19" fillId="0" borderId="0"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top" wrapText="1"/>
      <protection locked="0"/>
    </xf>
    <xf numFmtId="0" fontId="19" fillId="0" borderId="1" xfId="0" applyFont="1" applyFill="1" applyBorder="1" applyAlignment="1">
      <alignment horizontal="center" vertical="center"/>
    </xf>
    <xf numFmtId="0" fontId="20" fillId="0" borderId="1" xfId="0" applyNumberFormat="1" applyFont="1" applyFill="1" applyBorder="1" applyAlignment="1">
      <alignment horizontal="justify" vertical="center" wrapText="1"/>
    </xf>
    <xf numFmtId="0" fontId="20" fillId="0" borderId="1" xfId="0" applyFont="1" applyFill="1" applyBorder="1" applyAlignment="1">
      <alignment vertical="center"/>
    </xf>
    <xf numFmtId="0" fontId="20" fillId="0" borderId="1" xfId="0" applyFont="1" applyFill="1" applyBorder="1"/>
    <xf numFmtId="0" fontId="19" fillId="0" borderId="1" xfId="0" applyFont="1" applyFill="1" applyBorder="1" applyAlignment="1">
      <alignment vertical="top" wrapText="1"/>
    </xf>
    <xf numFmtId="0" fontId="19" fillId="0" borderId="1" xfId="0" applyFont="1" applyFill="1" applyBorder="1" applyAlignment="1">
      <alignment horizontal="justify" vertical="top" wrapText="1"/>
    </xf>
    <xf numFmtId="0" fontId="20" fillId="0" borderId="1" xfId="0" applyFont="1" applyFill="1" applyBorder="1" applyAlignment="1">
      <alignment wrapText="1"/>
    </xf>
    <xf numFmtId="2" fontId="19" fillId="0" borderId="3" xfId="0" applyNumberFormat="1" applyFont="1" applyFill="1" applyBorder="1" applyAlignment="1">
      <alignment horizontal="center" vertical="center" textRotation="90" wrapText="1"/>
    </xf>
    <xf numFmtId="0" fontId="20" fillId="0" borderId="1" xfId="0" applyFont="1" applyFill="1" applyBorder="1" applyAlignment="1">
      <alignment vertical="center" wrapText="1"/>
    </xf>
    <xf numFmtId="0" fontId="19" fillId="0" borderId="1" xfId="0" applyFont="1" applyFill="1" applyBorder="1" applyAlignment="1">
      <alignment horizontal="center"/>
    </xf>
    <xf numFmtId="0" fontId="19" fillId="0" borderId="4" xfId="0" applyFont="1" applyFill="1" applyBorder="1" applyAlignment="1">
      <alignment horizontal="center" vertical="center" textRotation="90" wrapText="1"/>
    </xf>
    <xf numFmtId="0" fontId="19" fillId="0" borderId="3" xfId="0" applyFont="1" applyFill="1" applyBorder="1" applyAlignment="1">
      <alignment horizontal="center" vertical="center" textRotation="90" wrapText="1"/>
    </xf>
    <xf numFmtId="0" fontId="19" fillId="0" borderId="1" xfId="0" applyFont="1" applyFill="1" applyBorder="1" applyAlignment="1" applyProtection="1">
      <alignment horizontal="justify" vertical="center" wrapText="1"/>
      <protection locked="0"/>
    </xf>
    <xf numFmtId="0" fontId="20" fillId="0" borderId="1" xfId="0" applyFont="1" applyFill="1" applyBorder="1" applyAlignment="1" applyProtection="1">
      <alignment horizontal="justify" vertical="center" wrapText="1"/>
      <protection locked="0"/>
    </xf>
    <xf numFmtId="0" fontId="19" fillId="0" borderId="1" xfId="0" applyFont="1" applyFill="1" applyBorder="1" applyAlignment="1">
      <alignment horizontal="left" vertical="center" wrapText="1"/>
    </xf>
    <xf numFmtId="0" fontId="20" fillId="0" borderId="1" xfId="0" applyFont="1" applyFill="1" applyBorder="1" applyAlignment="1">
      <alignment horizontal="left" vertical="top" wrapText="1"/>
    </xf>
    <xf numFmtId="0" fontId="20" fillId="0" borderId="1" xfId="0" applyFont="1" applyFill="1" applyBorder="1" applyAlignment="1">
      <alignment vertical="top" wrapText="1"/>
    </xf>
    <xf numFmtId="0" fontId="19" fillId="0" borderId="1" xfId="0" applyFont="1" applyFill="1" applyBorder="1" applyAlignment="1" applyProtection="1">
      <alignment horizontal="left" vertical="center" wrapText="1"/>
      <protection locked="0"/>
    </xf>
    <xf numFmtId="0" fontId="20" fillId="0" borderId="0" xfId="0" applyFont="1" applyFill="1" applyAlignment="1">
      <alignment textRotation="90"/>
    </xf>
    <xf numFmtId="0" fontId="19" fillId="0" borderId="0" xfId="0" applyFont="1" applyFill="1"/>
    <xf numFmtId="0" fontId="20" fillId="0" borderId="1" xfId="0" applyFont="1" applyFill="1" applyBorder="1" applyAlignment="1">
      <alignment horizontal="center" vertical="top" wrapText="1"/>
    </xf>
    <xf numFmtId="0" fontId="21" fillId="11" borderId="1" xfId="0" applyFont="1" applyFill="1" applyBorder="1" applyAlignment="1">
      <alignment horizontal="center" vertical="center" wrapText="1"/>
    </xf>
    <xf numFmtId="0" fontId="6" fillId="0" borderId="0" xfId="0" applyFont="1" applyFill="1" applyAlignment="1">
      <alignment horizontal="center"/>
    </xf>
    <xf numFmtId="0" fontId="6" fillId="3" borderId="5" xfId="0" applyFont="1" applyFill="1" applyBorder="1" applyAlignment="1">
      <alignment horizontal="left" vertical="center"/>
    </xf>
    <xf numFmtId="0" fontId="6" fillId="3" borderId="6" xfId="0" applyFont="1" applyFill="1" applyBorder="1" applyAlignment="1">
      <alignment horizontal="left"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0" xfId="0" applyFont="1" applyFill="1"/>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5" fillId="0" borderId="0" xfId="0" applyFont="1" applyFill="1"/>
    <xf numFmtId="0" fontId="5" fillId="0" borderId="0" xfId="0" applyFont="1" applyAlignment="1">
      <alignment vertical="top" wrapText="1"/>
    </xf>
    <xf numFmtId="0" fontId="5" fillId="0" borderId="0" xfId="0" applyFont="1" applyAlignment="1">
      <alignment horizontal="center" vertical="center"/>
    </xf>
    <xf numFmtId="0" fontId="5" fillId="0" borderId="0" xfId="0" applyFont="1" applyFill="1" applyAlignment="1">
      <alignment horizontal="center" vertical="center" wrapText="1"/>
    </xf>
    <xf numFmtId="0" fontId="6" fillId="0" borderId="0" xfId="0" applyFont="1" applyFill="1" applyAlignment="1">
      <alignment horizontal="left" vertical="center" wrapText="1"/>
    </xf>
    <xf numFmtId="0" fontId="5" fillId="0" borderId="0" xfId="0" applyFont="1" applyFill="1" applyAlignment="1">
      <alignment horizontal="center"/>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9" fillId="0" borderId="0" xfId="0" applyFont="1" applyFill="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horizontal="center" vertical="center"/>
    </xf>
    <xf numFmtId="0" fontId="6" fillId="0" borderId="13" xfId="0" applyFont="1" applyBorder="1" applyAlignment="1">
      <alignment horizontal="center" vertical="center"/>
    </xf>
    <xf numFmtId="0" fontId="7" fillId="0" borderId="1" xfId="3" applyFont="1" applyFill="1" applyBorder="1" applyAlignment="1">
      <alignment vertical="center" wrapText="1"/>
    </xf>
    <xf numFmtId="0" fontId="7" fillId="2" borderId="1" xfId="3" applyFont="1" applyFill="1" applyBorder="1" applyAlignment="1">
      <alignment vertical="center" wrapText="1"/>
    </xf>
    <xf numFmtId="0" fontId="10" fillId="0" borderId="0" xfId="0" applyFont="1" applyFill="1" applyAlignment="1">
      <alignment horizontal="left" vertical="center" wrapText="1"/>
    </xf>
    <xf numFmtId="0" fontId="5" fillId="0" borderId="1" xfId="0" applyFont="1" applyBorder="1" applyAlignment="1">
      <alignment vertical="top" wrapText="1"/>
    </xf>
    <xf numFmtId="0" fontId="5" fillId="2" borderId="1" xfId="3" applyFont="1" applyFill="1" applyBorder="1" applyAlignment="1">
      <alignment vertical="center" wrapText="1"/>
    </xf>
    <xf numFmtId="0" fontId="8" fillId="12" borderId="14" xfId="0" applyFont="1" applyFill="1" applyBorder="1" applyAlignment="1">
      <alignment horizontal="center" vertical="center" wrapText="1"/>
    </xf>
    <xf numFmtId="0" fontId="5" fillId="2" borderId="1" xfId="0" applyFont="1" applyFill="1" applyBorder="1" applyAlignment="1">
      <alignment vertical="center" wrapText="1"/>
    </xf>
    <xf numFmtId="0" fontId="8" fillId="12" borderId="14" xfId="0" applyFont="1" applyFill="1" applyBorder="1" applyAlignment="1">
      <alignment horizontal="center" vertical="center"/>
    </xf>
    <xf numFmtId="0" fontId="5" fillId="0" borderId="0" xfId="0" applyFont="1" applyFill="1" applyAlignment="1">
      <alignment horizontal="center" vertical="center"/>
    </xf>
    <xf numFmtId="0" fontId="5"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6" fillId="0" borderId="13" xfId="0" applyFont="1" applyBorder="1" applyAlignment="1">
      <alignment horizontal="center" vertical="center" wrapText="1"/>
    </xf>
    <xf numFmtId="0" fontId="21" fillId="12" borderId="14"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0" xfId="0" applyFont="1" applyFill="1" applyAlignment="1">
      <alignment wrapText="1"/>
    </xf>
    <xf numFmtId="0" fontId="5" fillId="0" borderId="0" xfId="0" applyFont="1" applyFill="1" applyAlignment="1">
      <alignment horizontal="center" wrapText="1"/>
    </xf>
    <xf numFmtId="0" fontId="21" fillId="12" borderId="15" xfId="0" applyFont="1" applyFill="1" applyBorder="1" applyAlignment="1">
      <alignment horizontal="center" vertical="center" wrapText="1"/>
    </xf>
    <xf numFmtId="0" fontId="5" fillId="0" borderId="16" xfId="0" applyFont="1" applyFill="1" applyBorder="1" applyAlignment="1">
      <alignment vertical="center" wrapText="1"/>
    </xf>
    <xf numFmtId="0" fontId="6" fillId="0" borderId="16"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8" fillId="0" borderId="0" xfId="0" applyFont="1" applyFill="1" applyBorder="1" applyAlignment="1">
      <alignment horizontal="center" vertical="center" wrapText="1"/>
    </xf>
    <xf numFmtId="0" fontId="5" fillId="0" borderId="0" xfId="0" applyFont="1" applyFill="1" applyBorder="1" applyAlignment="1">
      <alignment vertical="top" wrapText="1"/>
    </xf>
    <xf numFmtId="0" fontId="6" fillId="0" borderId="0" xfId="0" applyFont="1" applyFill="1" applyBorder="1" applyAlignment="1">
      <alignment horizontal="center" vertical="center"/>
    </xf>
    <xf numFmtId="0" fontId="5" fillId="0" borderId="1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8" fillId="13" borderId="14" xfId="0" applyFont="1" applyFill="1" applyBorder="1" applyAlignment="1">
      <alignment horizontal="center" vertical="center" wrapText="1"/>
    </xf>
    <xf numFmtId="0" fontId="8" fillId="13" borderId="14" xfId="0" applyFont="1" applyFill="1" applyBorder="1" applyAlignment="1">
      <alignment horizontal="center" vertical="center"/>
    </xf>
    <xf numFmtId="0" fontId="21" fillId="13" borderId="14" xfId="0" applyFont="1" applyFill="1" applyBorder="1" applyAlignment="1">
      <alignment horizontal="center" vertical="center" wrapText="1"/>
    </xf>
    <xf numFmtId="0" fontId="5" fillId="2" borderId="1" xfId="2" applyFont="1" applyFill="1" applyBorder="1" applyAlignment="1">
      <alignment vertical="center" wrapText="1"/>
    </xf>
    <xf numFmtId="0" fontId="5" fillId="0" borderId="1" xfId="2" applyFont="1" applyFill="1" applyBorder="1" applyAlignment="1">
      <alignment vertical="center" wrapText="1"/>
    </xf>
    <xf numFmtId="0" fontId="5" fillId="2" borderId="16" xfId="0" applyFont="1" applyFill="1" applyBorder="1" applyAlignment="1">
      <alignment vertical="center" wrapText="1"/>
    </xf>
    <xf numFmtId="0" fontId="5" fillId="0" borderId="1" xfId="0" applyFont="1" applyFill="1" applyBorder="1" applyAlignment="1">
      <alignment vertical="top" wrapText="1"/>
    </xf>
    <xf numFmtId="0" fontId="7" fillId="2" borderId="1" xfId="4" applyFont="1" applyFill="1" applyBorder="1" applyAlignment="1">
      <alignment vertical="top" wrapText="1"/>
    </xf>
    <xf numFmtId="0" fontId="5" fillId="2" borderId="1" xfId="1" applyFont="1" applyFill="1" applyBorder="1" applyAlignment="1">
      <alignment vertical="top" wrapText="1"/>
    </xf>
    <xf numFmtId="0" fontId="5" fillId="2" borderId="0" xfId="0" applyFont="1" applyFill="1" applyBorder="1" applyAlignment="1">
      <alignment vertical="center" wrapText="1"/>
    </xf>
    <xf numFmtId="0" fontId="6" fillId="0" borderId="0" xfId="0" applyFont="1" applyBorder="1" applyAlignment="1">
      <alignment horizontal="center" vertical="center" wrapText="1"/>
    </xf>
    <xf numFmtId="0" fontId="11" fillId="4" borderId="14" xfId="0" applyFont="1" applyFill="1" applyBorder="1" applyAlignment="1" applyProtection="1">
      <alignment horizontal="center" vertical="center" wrapText="1"/>
      <protection locked="0"/>
    </xf>
    <xf numFmtId="0" fontId="9" fillId="0" borderId="0"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6" fillId="0" borderId="0" xfId="0" applyFont="1" applyAlignment="1">
      <alignment horizontal="center" vertical="center"/>
    </xf>
    <xf numFmtId="0" fontId="5" fillId="0" borderId="0" xfId="0" applyFont="1" applyBorder="1"/>
    <xf numFmtId="0" fontId="5" fillId="0" borderId="0" xfId="0" applyFont="1" applyBorder="1" applyAlignment="1">
      <alignment vertical="top" wrapText="1"/>
    </xf>
    <xf numFmtId="0" fontId="6" fillId="0" borderId="0" xfId="0" applyFont="1" applyBorder="1" applyAlignment="1">
      <alignment horizontal="center" vertical="center"/>
    </xf>
    <xf numFmtId="0" fontId="5" fillId="0" borderId="0" xfId="0" applyFont="1" applyFill="1" applyBorder="1" applyAlignment="1">
      <alignment horizontal="center"/>
    </xf>
    <xf numFmtId="0" fontId="5" fillId="0" borderId="0" xfId="0" applyFont="1" applyFill="1" applyBorder="1"/>
    <xf numFmtId="0" fontId="7" fillId="0" borderId="1" xfId="4" applyFont="1" applyFill="1" applyBorder="1" applyAlignment="1">
      <alignment vertical="top" wrapText="1"/>
    </xf>
    <xf numFmtId="0" fontId="5" fillId="0" borderId="1" xfId="4" applyFont="1" applyFill="1" applyBorder="1" applyAlignment="1">
      <alignment vertical="top" wrapText="1"/>
    </xf>
    <xf numFmtId="0" fontId="8" fillId="14" borderId="14" xfId="0" applyFont="1" applyFill="1" applyBorder="1" applyAlignment="1">
      <alignment horizontal="center" vertical="center" wrapText="1"/>
    </xf>
    <xf numFmtId="0" fontId="8" fillId="14" borderId="14" xfId="0" applyFont="1" applyFill="1" applyBorder="1" applyAlignment="1">
      <alignment horizontal="center" vertical="center"/>
    </xf>
    <xf numFmtId="0" fontId="5" fillId="0" borderId="16" xfId="0" applyFont="1" applyBorder="1" applyAlignment="1">
      <alignment vertical="top" wrapText="1"/>
    </xf>
    <xf numFmtId="0" fontId="22" fillId="0" borderId="0" xfId="0" applyFont="1"/>
    <xf numFmtId="0" fontId="5" fillId="2" borderId="1" xfId="0" applyFont="1" applyFill="1" applyBorder="1" applyAlignment="1">
      <alignment vertical="center"/>
    </xf>
    <xf numFmtId="0" fontId="5" fillId="0" borderId="0"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0" fontId="6" fillId="15" borderId="1" xfId="0" applyFont="1" applyFill="1" applyBorder="1" applyAlignment="1">
      <alignment horizontal="center" vertical="center"/>
    </xf>
    <xf numFmtId="0" fontId="6" fillId="15" borderId="13" xfId="0" applyFont="1" applyFill="1" applyBorder="1" applyAlignment="1">
      <alignment horizontal="center" vertical="center"/>
    </xf>
    <xf numFmtId="0" fontId="23" fillId="12" borderId="14" xfId="0" applyFont="1" applyFill="1" applyBorder="1" applyAlignment="1">
      <alignment horizontal="center" vertical="center" wrapText="1"/>
    </xf>
    <xf numFmtId="0" fontId="23" fillId="12" borderId="15" xfId="0" applyFont="1" applyFill="1" applyBorder="1" applyAlignment="1">
      <alignment horizontal="center" vertical="center" wrapText="1"/>
    </xf>
    <xf numFmtId="0" fontId="6" fillId="15" borderId="16" xfId="0" applyFont="1" applyFill="1" applyBorder="1" applyAlignment="1">
      <alignment horizontal="center" vertical="center"/>
    </xf>
    <xf numFmtId="0" fontId="6" fillId="15" borderId="17" xfId="0" applyFont="1" applyFill="1" applyBorder="1" applyAlignment="1">
      <alignment horizontal="center" vertical="center"/>
    </xf>
    <xf numFmtId="0" fontId="23" fillId="0" borderId="0" xfId="0" applyFont="1" applyFill="1" applyBorder="1" applyAlignment="1">
      <alignment horizontal="center" vertical="center" wrapText="1"/>
    </xf>
    <xf numFmtId="0" fontId="5" fillId="0" borderId="1" xfId="0" applyFont="1" applyBorder="1" applyAlignment="1">
      <alignment vertical="center"/>
    </xf>
    <xf numFmtId="0" fontId="6" fillId="0" borderId="0" xfId="0" quotePrefix="1" applyFont="1" applyAlignment="1">
      <alignment vertical="center"/>
    </xf>
    <xf numFmtId="0" fontId="23" fillId="13" borderId="1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5" fillId="0" borderId="16" xfId="0" applyFont="1" applyBorder="1" applyAlignment="1">
      <alignment vertical="center" wrapText="1"/>
    </xf>
    <xf numFmtId="0" fontId="22" fillId="11" borderId="2" xfId="0" applyFont="1" applyFill="1" applyBorder="1" applyAlignment="1">
      <alignment horizontal="center" vertical="center" wrapText="1"/>
    </xf>
    <xf numFmtId="0" fontId="22" fillId="11" borderId="20" xfId="0" applyFont="1" applyFill="1" applyBorder="1" applyAlignment="1">
      <alignment horizontal="center" vertical="center" wrapText="1"/>
    </xf>
    <xf numFmtId="0" fontId="22" fillId="11" borderId="21" xfId="0" applyFont="1" applyFill="1" applyBorder="1" applyAlignment="1">
      <alignment horizontal="center" vertical="center" wrapText="1"/>
    </xf>
    <xf numFmtId="0" fontId="22" fillId="11" borderId="11" xfId="0" applyFont="1" applyFill="1" applyBorder="1" applyAlignment="1">
      <alignment horizontal="center" vertical="center" wrapText="1"/>
    </xf>
    <xf numFmtId="4" fontId="21" fillId="11" borderId="11" xfId="0" applyNumberFormat="1" applyFont="1" applyFill="1" applyBorder="1" applyAlignment="1">
      <alignment horizontal="center" vertical="center"/>
    </xf>
    <xf numFmtId="0" fontId="24" fillId="12" borderId="1" xfId="0" applyFont="1" applyFill="1" applyBorder="1" applyAlignment="1">
      <alignment horizontal="center" vertical="top" wrapText="1"/>
    </xf>
    <xf numFmtId="0" fontId="5" fillId="2" borderId="1" xfId="0" applyFont="1" applyFill="1" applyBorder="1" applyAlignment="1">
      <alignment horizontal="center"/>
    </xf>
    <xf numFmtId="0" fontId="5" fillId="0" borderId="1" xfId="0" applyFont="1" applyBorder="1" applyAlignment="1">
      <alignment horizontal="center"/>
    </xf>
    <xf numFmtId="4" fontId="5" fillId="0" borderId="1" xfId="0" applyNumberFormat="1" applyFont="1" applyBorder="1" applyAlignment="1">
      <alignment horizontal="center"/>
    </xf>
    <xf numFmtId="0" fontId="15" fillId="12" borderId="1" xfId="0" applyFont="1" applyFill="1" applyBorder="1" applyAlignment="1">
      <alignment horizontal="center" vertical="top" wrapText="1"/>
    </xf>
    <xf numFmtId="0" fontId="7" fillId="0" borderId="0" xfId="0" applyNumberFormat="1" applyFont="1" applyFill="1" applyBorder="1" applyAlignment="1">
      <alignment horizontal="center" vertical="center" wrapText="1"/>
    </xf>
    <xf numFmtId="0" fontId="22" fillId="11" borderId="1" xfId="0" applyFont="1" applyFill="1" applyBorder="1" applyAlignment="1">
      <alignment horizontal="center" vertical="center" wrapText="1"/>
    </xf>
    <xf numFmtId="4" fontId="22" fillId="11" borderId="1" xfId="0" applyNumberFormat="1" applyFont="1" applyFill="1" applyBorder="1" applyAlignment="1">
      <alignment horizontal="center" vertical="center"/>
    </xf>
    <xf numFmtId="0" fontId="6" fillId="0" borderId="0" xfId="0" applyFont="1" applyAlignment="1">
      <alignment vertical="top" wrapText="1"/>
    </xf>
    <xf numFmtId="0" fontId="6" fillId="0" borderId="0" xfId="0" applyFont="1" applyAlignment="1">
      <alignment horizontal="justify" vertical="top" wrapText="1"/>
    </xf>
    <xf numFmtId="0" fontId="5" fillId="0" borderId="0" xfId="0" applyFont="1" applyAlignment="1">
      <alignment wrapText="1"/>
    </xf>
    <xf numFmtId="0" fontId="13" fillId="2" borderId="0" xfId="0" applyFont="1" applyFill="1" applyBorder="1" applyAlignment="1"/>
    <xf numFmtId="0" fontId="8" fillId="2" borderId="22" xfId="0" applyFont="1" applyFill="1" applyBorder="1" applyAlignment="1"/>
    <xf numFmtId="0" fontId="8" fillId="2" borderId="22" xfId="0" applyFont="1" applyFill="1" applyBorder="1" applyAlignment="1">
      <alignment horizontal="center"/>
    </xf>
    <xf numFmtId="0" fontId="5" fillId="0" borderId="0" xfId="0" applyFont="1" applyAlignment="1">
      <alignment horizontal="center"/>
    </xf>
    <xf numFmtId="0" fontId="13" fillId="16" borderId="2" xfId="0" applyFont="1" applyFill="1" applyBorder="1" applyAlignment="1">
      <alignment horizontal="center" vertical="center" wrapText="1"/>
    </xf>
    <xf numFmtId="0" fontId="13" fillId="16" borderId="23" xfId="0" applyFont="1" applyFill="1" applyBorder="1" applyAlignment="1">
      <alignment horizontal="center" vertical="center" wrapText="1"/>
    </xf>
    <xf numFmtId="0" fontId="13" fillId="16" borderId="1" xfId="0" applyFont="1" applyFill="1" applyBorder="1" applyAlignment="1">
      <alignment horizontal="center" vertical="center" wrapText="1"/>
    </xf>
    <xf numFmtId="4" fontId="8" fillId="16" borderId="1" xfId="0" applyNumberFormat="1" applyFont="1" applyFill="1" applyBorder="1" applyAlignment="1">
      <alignment horizontal="center" vertical="center" wrapText="1"/>
    </xf>
    <xf numFmtId="0" fontId="8" fillId="6" borderId="1" xfId="0" applyFont="1" applyFill="1" applyBorder="1" applyAlignment="1">
      <alignment horizontal="center" vertical="top" wrapText="1"/>
    </xf>
    <xf numFmtId="0" fontId="13" fillId="16" borderId="1" xfId="0" applyFont="1" applyFill="1" applyBorder="1" applyAlignment="1">
      <alignment horizontal="center" vertical="center"/>
    </xf>
    <xf numFmtId="4" fontId="8" fillId="16" borderId="1" xfId="0" applyNumberFormat="1" applyFont="1" applyFill="1" applyBorder="1" applyAlignment="1">
      <alignment horizontal="center" vertical="center"/>
    </xf>
    <xf numFmtId="0" fontId="15" fillId="13" borderId="1" xfId="0" applyFont="1" applyFill="1" applyBorder="1" applyAlignment="1">
      <alignment horizontal="center" vertical="top" wrapText="1"/>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4" fontId="5" fillId="0" borderId="1" xfId="0" applyNumberFormat="1" applyFont="1" applyBorder="1" applyAlignment="1">
      <alignment horizontal="center" vertical="center"/>
    </xf>
    <xf numFmtId="0" fontId="23" fillId="16" borderId="1" xfId="0" applyFont="1" applyFill="1" applyBorder="1" applyAlignment="1">
      <alignment horizontal="center" vertical="center" wrapText="1"/>
    </xf>
    <xf numFmtId="0" fontId="24" fillId="13" borderId="1" xfId="0" applyFont="1" applyFill="1" applyBorder="1" applyAlignment="1">
      <alignment horizontal="center" vertical="top" wrapText="1"/>
    </xf>
    <xf numFmtId="0" fontId="25" fillId="13" borderId="1" xfId="0" applyFont="1" applyFill="1" applyBorder="1" applyAlignment="1">
      <alignment horizontal="center" vertical="top" wrapText="1"/>
    </xf>
    <xf numFmtId="0" fontId="6" fillId="2" borderId="0" xfId="0" applyFont="1" applyFill="1" applyBorder="1" applyAlignment="1">
      <alignment horizontal="center"/>
    </xf>
    <xf numFmtId="0" fontId="5" fillId="0" borderId="24" xfId="0" applyFont="1" applyBorder="1" applyAlignment="1">
      <alignment horizontal="center"/>
    </xf>
    <xf numFmtId="4" fontId="5" fillId="0" borderId="24" xfId="0" applyNumberFormat="1" applyFont="1" applyBorder="1" applyAlignment="1">
      <alignment horizontal="center"/>
    </xf>
    <xf numFmtId="0" fontId="11" fillId="2" borderId="0" xfId="0" applyFont="1" applyFill="1" applyBorder="1" applyAlignment="1" applyProtection="1">
      <alignment horizontal="center" vertical="center" wrapText="1"/>
      <protection locked="0"/>
    </xf>
    <xf numFmtId="0" fontId="16" fillId="4" borderId="1" xfId="0" applyFont="1" applyFill="1" applyBorder="1" applyAlignment="1">
      <alignment horizontal="center" vertical="center" wrapText="1"/>
    </xf>
    <xf numFmtId="0" fontId="11" fillId="4" borderId="1" xfId="0" applyFont="1" applyFill="1" applyBorder="1" applyAlignment="1" applyProtection="1">
      <alignment horizontal="center" vertical="center" wrapText="1"/>
      <protection locked="0"/>
    </xf>
    <xf numFmtId="4" fontId="16" fillId="4" borderId="1" xfId="0" applyNumberFormat="1" applyFont="1" applyFill="1" applyBorder="1" applyAlignment="1">
      <alignment horizontal="center" vertical="center"/>
    </xf>
    <xf numFmtId="0" fontId="13" fillId="7" borderId="1" xfId="0" applyFont="1" applyFill="1" applyBorder="1" applyAlignment="1" applyProtection="1">
      <alignment horizontal="center" vertical="top" wrapText="1"/>
      <protection locked="0"/>
    </xf>
    <xf numFmtId="0" fontId="8" fillId="2" borderId="0"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justify" vertical="center" wrapText="1"/>
      <protection locked="0"/>
    </xf>
    <xf numFmtId="0" fontId="13" fillId="2" borderId="0" xfId="0" applyFont="1" applyFill="1" applyBorder="1" applyAlignment="1" applyProtection="1">
      <alignment horizontal="justify" vertical="center" wrapText="1"/>
      <protection locked="0"/>
    </xf>
    <xf numFmtId="0" fontId="5" fillId="2" borderId="0" xfId="0" applyFont="1" applyFill="1" applyAlignment="1">
      <alignment wrapText="1"/>
    </xf>
    <xf numFmtId="0" fontId="26" fillId="17" borderId="2" xfId="0" applyFont="1" applyFill="1" applyBorder="1" applyAlignment="1">
      <alignment horizontal="center" vertical="center" wrapText="1"/>
    </xf>
    <xf numFmtId="0" fontId="17" fillId="17" borderId="2" xfId="0" applyFont="1" applyFill="1" applyBorder="1" applyAlignment="1">
      <alignment horizontal="center" vertical="center" wrapText="1"/>
    </xf>
    <xf numFmtId="0" fontId="18" fillId="8" borderId="1" xfId="0" applyFont="1" applyFill="1" applyBorder="1" applyAlignment="1">
      <alignment horizontal="center" vertical="center" wrapText="1"/>
    </xf>
    <xf numFmtId="2" fontId="17" fillId="17" borderId="2" xfId="0" applyNumberFormat="1" applyFont="1" applyFill="1" applyBorder="1" applyAlignment="1">
      <alignment horizontal="center" vertical="center" wrapText="1"/>
    </xf>
    <xf numFmtId="0" fontId="23" fillId="14" borderId="1" xfId="0" applyFont="1" applyFill="1" applyBorder="1" applyAlignment="1">
      <alignment horizontal="center" vertical="top" wrapText="1"/>
    </xf>
    <xf numFmtId="0" fontId="8" fillId="5" borderId="1" xfId="0" applyFont="1" applyFill="1" applyBorder="1" applyAlignment="1">
      <alignment horizontal="center" vertical="top" wrapText="1"/>
    </xf>
    <xf numFmtId="4" fontId="19" fillId="10" borderId="1" xfId="0" applyNumberFormat="1" applyFont="1" applyFill="1" applyBorder="1" applyAlignment="1">
      <alignment horizontal="center" vertical="center" wrapText="1"/>
    </xf>
    <xf numFmtId="2" fontId="19" fillId="0" borderId="0" xfId="0" applyNumberFormat="1" applyFont="1" applyFill="1" applyBorder="1" applyAlignment="1">
      <alignment horizontal="center" vertical="center" wrapText="1"/>
    </xf>
    <xf numFmtId="0" fontId="20" fillId="0" borderId="11" xfId="0" applyFont="1" applyFill="1" applyBorder="1"/>
    <xf numFmtId="0" fontId="20" fillId="0" borderId="11" xfId="0" applyFont="1" applyFill="1" applyBorder="1" applyAlignment="1">
      <alignment horizontal="center"/>
    </xf>
    <xf numFmtId="0" fontId="20" fillId="0" borderId="25" xfId="0" applyFont="1" applyFill="1" applyBorder="1" applyAlignment="1">
      <alignment horizontal="center"/>
    </xf>
    <xf numFmtId="0" fontId="9" fillId="0" borderId="0" xfId="0" applyFont="1" applyFill="1" applyAlignment="1">
      <alignment horizontal="center" vertical="center" wrapText="1"/>
    </xf>
    <xf numFmtId="0" fontId="8" fillId="11" borderId="14" xfId="0" applyFont="1" applyFill="1" applyBorder="1" applyAlignment="1">
      <alignment horizontal="center" vertical="top"/>
    </xf>
    <xf numFmtId="0" fontId="8" fillId="11" borderId="1" xfId="0" applyFont="1" applyFill="1" applyBorder="1" applyAlignment="1">
      <alignment horizontal="center" vertical="top"/>
    </xf>
    <xf numFmtId="0" fontId="8" fillId="11" borderId="13" xfId="0" applyFont="1" applyFill="1" applyBorder="1" applyAlignment="1">
      <alignment horizontal="center" vertical="top"/>
    </xf>
    <xf numFmtId="0" fontId="8" fillId="9" borderId="14" xfId="0" applyFont="1" applyFill="1" applyBorder="1" applyAlignment="1">
      <alignment horizontal="center" vertical="top" wrapText="1"/>
    </xf>
    <xf numFmtId="0" fontId="8" fillId="9" borderId="1" xfId="0" applyFont="1" applyFill="1" applyBorder="1" applyAlignment="1">
      <alignment horizontal="center" vertical="top" wrapText="1"/>
    </xf>
    <xf numFmtId="0" fontId="8" fillId="9" borderId="13" xfId="0" applyFont="1" applyFill="1" applyBorder="1" applyAlignment="1">
      <alignment horizontal="center" vertical="top" wrapText="1"/>
    </xf>
    <xf numFmtId="0" fontId="8" fillId="7" borderId="14" xfId="0" applyFont="1" applyFill="1" applyBorder="1" applyAlignment="1" applyProtection="1">
      <alignment horizontal="center" vertical="center" wrapText="1"/>
      <protection locked="0"/>
    </xf>
    <xf numFmtId="0" fontId="8" fillId="7" borderId="1" xfId="0" applyFont="1" applyFill="1" applyBorder="1" applyAlignment="1" applyProtection="1">
      <alignment horizontal="center" vertical="center" wrapText="1"/>
      <protection locked="0"/>
    </xf>
    <xf numFmtId="0" fontId="8" fillId="7" borderId="13" xfId="0" applyFont="1" applyFill="1" applyBorder="1" applyAlignment="1" applyProtection="1">
      <alignment horizontal="center" vertical="center" wrapText="1"/>
      <protection locked="0"/>
    </xf>
    <xf numFmtId="0" fontId="8" fillId="18" borderId="14" xfId="0" applyFont="1" applyFill="1" applyBorder="1" applyAlignment="1">
      <alignment horizontal="center" vertical="center" wrapText="1"/>
    </xf>
    <xf numFmtId="0" fontId="8" fillId="18" borderId="1" xfId="0" applyFont="1" applyFill="1" applyBorder="1" applyAlignment="1">
      <alignment horizontal="center" vertical="center" wrapText="1"/>
    </xf>
    <xf numFmtId="0" fontId="8" fillId="18" borderId="13"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21" fillId="11" borderId="14" xfId="0" applyFont="1" applyFill="1" applyBorder="1" applyAlignment="1">
      <alignment horizontal="center" vertical="center" wrapText="1"/>
    </xf>
    <xf numFmtId="0" fontId="21" fillId="11" borderId="1" xfId="0" applyFont="1" applyFill="1" applyBorder="1" applyAlignment="1">
      <alignment horizontal="center" vertical="center" wrapText="1"/>
    </xf>
    <xf numFmtId="0" fontId="21" fillId="11" borderId="13" xfId="0" applyFont="1" applyFill="1" applyBorder="1" applyAlignment="1">
      <alignment horizontal="center" vertical="center" wrapText="1"/>
    </xf>
    <xf numFmtId="0" fontId="8" fillId="11" borderId="14"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8" fillId="11" borderId="13" xfId="0" applyFont="1" applyFill="1" applyBorder="1" applyAlignment="1">
      <alignment horizontal="center" vertical="center" wrapText="1"/>
    </xf>
    <xf numFmtId="0" fontId="21" fillId="12" borderId="14" xfId="0" applyFont="1" applyFill="1" applyBorder="1" applyAlignment="1">
      <alignment horizontal="center" vertical="center" wrapText="1"/>
    </xf>
    <xf numFmtId="0" fontId="8" fillId="17" borderId="14" xfId="0" applyFont="1" applyFill="1" applyBorder="1" applyAlignment="1">
      <alignment horizontal="center" vertical="top" wrapText="1"/>
    </xf>
    <xf numFmtId="0" fontId="8" fillId="17" borderId="1" xfId="0" applyFont="1" applyFill="1" applyBorder="1" applyAlignment="1">
      <alignment horizontal="center" vertical="top" wrapText="1"/>
    </xf>
    <xf numFmtId="0" fontId="8" fillId="17" borderId="13" xfId="0" applyFont="1" applyFill="1" applyBorder="1" applyAlignment="1">
      <alignment horizontal="center" vertical="top" wrapText="1"/>
    </xf>
    <xf numFmtId="0" fontId="8" fillId="17" borderId="26" xfId="0" applyFont="1" applyFill="1" applyBorder="1" applyAlignment="1">
      <alignment horizontal="center" vertical="top" wrapText="1"/>
    </xf>
    <xf numFmtId="0" fontId="8" fillId="17" borderId="27" xfId="0" applyFont="1" applyFill="1" applyBorder="1" applyAlignment="1">
      <alignment horizontal="center" vertical="top" wrapText="1"/>
    </xf>
    <xf numFmtId="0" fontId="8" fillId="17" borderId="28" xfId="0" applyFont="1" applyFill="1" applyBorder="1" applyAlignment="1">
      <alignment horizontal="center" vertical="top" wrapText="1"/>
    </xf>
    <xf numFmtId="0" fontId="21" fillId="18" borderId="14" xfId="0" applyFont="1" applyFill="1" applyBorder="1" applyAlignment="1">
      <alignment horizontal="center" vertical="top" wrapText="1"/>
    </xf>
    <xf numFmtId="0" fontId="21" fillId="18" borderId="1" xfId="0" applyFont="1" applyFill="1" applyBorder="1" applyAlignment="1">
      <alignment horizontal="center" vertical="top" wrapText="1"/>
    </xf>
    <xf numFmtId="0" fontId="21" fillId="18" borderId="13" xfId="0" applyFont="1" applyFill="1" applyBorder="1" applyAlignment="1">
      <alignment horizontal="center" vertical="top" wrapText="1"/>
    </xf>
    <xf numFmtId="0" fontId="12" fillId="4" borderId="14"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1" fillId="4" borderId="14" xfId="0" applyFont="1" applyFill="1" applyBorder="1" applyAlignment="1" applyProtection="1">
      <alignment horizontal="center" vertical="center" wrapText="1"/>
      <protection locked="0"/>
    </xf>
    <xf numFmtId="0" fontId="21" fillId="13" borderId="14" xfId="0" applyFont="1" applyFill="1" applyBorder="1" applyAlignment="1">
      <alignment horizontal="center" vertical="center" wrapText="1"/>
    </xf>
    <xf numFmtId="0" fontId="23" fillId="14" borderId="14" xfId="0" applyFont="1" applyFill="1" applyBorder="1" applyAlignment="1">
      <alignment horizontal="center" vertical="center" wrapText="1"/>
    </xf>
    <xf numFmtId="0" fontId="23" fillId="14" borderId="15" xfId="0" applyFont="1" applyFill="1" applyBorder="1" applyAlignment="1">
      <alignment horizontal="center" vertical="center" wrapText="1"/>
    </xf>
    <xf numFmtId="0" fontId="8" fillId="12" borderId="14" xfId="0" applyFont="1" applyFill="1" applyBorder="1" applyAlignment="1">
      <alignment horizontal="center" vertical="center" wrapText="1"/>
    </xf>
    <xf numFmtId="0" fontId="6" fillId="3" borderId="14" xfId="0" applyFont="1" applyFill="1" applyBorder="1" applyAlignment="1">
      <alignment horizontal="center" vertical="center"/>
    </xf>
    <xf numFmtId="0" fontId="8" fillId="13" borderId="14" xfId="0" applyFont="1" applyFill="1" applyBorder="1" applyAlignment="1">
      <alignment horizontal="center" vertical="center" wrapText="1"/>
    </xf>
    <xf numFmtId="0" fontId="11" fillId="4" borderId="26" xfId="0" applyFont="1" applyFill="1" applyBorder="1" applyAlignment="1" applyProtection="1">
      <alignment horizontal="center" vertical="center" wrapText="1"/>
      <protection locked="0"/>
    </xf>
    <xf numFmtId="0" fontId="11" fillId="4" borderId="27" xfId="0" applyFont="1" applyFill="1" applyBorder="1" applyAlignment="1" applyProtection="1">
      <alignment horizontal="center" vertical="center" wrapText="1"/>
      <protection locked="0"/>
    </xf>
    <xf numFmtId="0" fontId="11" fillId="4" borderId="28" xfId="0" applyFont="1" applyFill="1" applyBorder="1" applyAlignment="1" applyProtection="1">
      <alignment horizontal="center" vertical="center" wrapText="1"/>
      <protection locked="0"/>
    </xf>
    <xf numFmtId="0" fontId="8" fillId="7" borderId="14" xfId="0" applyFont="1" applyFill="1" applyBorder="1" applyAlignment="1" applyProtection="1">
      <alignment horizontal="center" vertical="center"/>
      <protection locked="0"/>
    </xf>
    <xf numFmtId="0" fontId="8" fillId="7" borderId="1" xfId="0" applyFont="1" applyFill="1" applyBorder="1" applyAlignment="1" applyProtection="1">
      <alignment horizontal="center" vertical="center"/>
      <protection locked="0"/>
    </xf>
    <xf numFmtId="0" fontId="8" fillId="7" borderId="13" xfId="0" applyFont="1" applyFill="1" applyBorder="1" applyAlignment="1" applyProtection="1">
      <alignment horizontal="center" vertical="center"/>
      <protection locked="0"/>
    </xf>
    <xf numFmtId="0" fontId="27" fillId="17" borderId="14" xfId="0" applyFont="1" applyFill="1" applyBorder="1" applyAlignment="1">
      <alignment horizontal="center" vertical="top" wrapText="1"/>
    </xf>
    <xf numFmtId="0" fontId="27" fillId="17" borderId="1" xfId="0" applyFont="1" applyFill="1" applyBorder="1" applyAlignment="1">
      <alignment horizontal="center" vertical="top" wrapText="1"/>
    </xf>
    <xf numFmtId="0" fontId="27" fillId="17" borderId="13" xfId="0" applyFont="1" applyFill="1" applyBorder="1" applyAlignment="1">
      <alignment horizontal="center" vertical="top" wrapText="1"/>
    </xf>
    <xf numFmtId="0" fontId="8" fillId="13" borderId="15" xfId="0" applyFont="1" applyFill="1" applyBorder="1" applyAlignment="1">
      <alignment horizontal="center" vertical="center" wrapText="1"/>
    </xf>
    <xf numFmtId="0" fontId="8" fillId="14" borderId="14" xfId="0" applyFont="1" applyFill="1" applyBorder="1" applyAlignment="1">
      <alignment horizontal="center" vertical="center" wrapText="1"/>
    </xf>
    <xf numFmtId="0" fontId="8" fillId="11" borderId="26" xfId="0" applyFont="1" applyFill="1" applyBorder="1" applyAlignment="1">
      <alignment horizontal="center" vertical="center" wrapText="1"/>
    </xf>
    <xf numFmtId="0" fontId="8" fillId="11" borderId="27" xfId="0" applyFont="1" applyFill="1" applyBorder="1" applyAlignment="1">
      <alignment horizontal="center" vertical="center" wrapText="1"/>
    </xf>
    <xf numFmtId="0" fontId="8" fillId="11" borderId="28" xfId="0" applyFont="1" applyFill="1" applyBorder="1" applyAlignment="1">
      <alignment horizontal="center" vertical="center" wrapText="1"/>
    </xf>
    <xf numFmtId="0" fontId="5" fillId="14" borderId="14" xfId="0" applyFont="1" applyFill="1" applyBorder="1"/>
    <xf numFmtId="0" fontId="21" fillId="18" borderId="29" xfId="0" applyFont="1" applyFill="1" applyBorder="1" applyAlignment="1">
      <alignment horizontal="center" vertical="top" wrapText="1"/>
    </xf>
    <xf numFmtId="0" fontId="21" fillId="18" borderId="30" xfId="0" applyFont="1" applyFill="1" applyBorder="1" applyAlignment="1">
      <alignment horizontal="center" vertical="top" wrapText="1"/>
    </xf>
    <xf numFmtId="0" fontId="21" fillId="18" borderId="31" xfId="0" applyFont="1" applyFill="1" applyBorder="1" applyAlignment="1">
      <alignment horizontal="center" vertical="top" wrapText="1"/>
    </xf>
    <xf numFmtId="0" fontId="8" fillId="3" borderId="18"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23" fillId="12" borderId="14" xfId="0" applyFont="1" applyFill="1" applyBorder="1" applyAlignment="1">
      <alignment horizontal="center" vertical="center" wrapText="1"/>
    </xf>
    <xf numFmtId="0" fontId="23" fillId="11" borderId="14"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3" fillId="11" borderId="13" xfId="0" applyFont="1" applyFill="1" applyBorder="1" applyAlignment="1">
      <alignment horizontal="center" vertical="center" wrapText="1"/>
    </xf>
    <xf numFmtId="0" fontId="21" fillId="18" borderId="14" xfId="0" applyFont="1" applyFill="1" applyBorder="1" applyAlignment="1">
      <alignment horizontal="center" vertical="center" wrapText="1"/>
    </xf>
    <xf numFmtId="0" fontId="21" fillId="18" borderId="1" xfId="0" applyFont="1" applyFill="1" applyBorder="1" applyAlignment="1">
      <alignment horizontal="center" vertical="center" wrapText="1"/>
    </xf>
    <xf numFmtId="0" fontId="21" fillId="18" borderId="13" xfId="0" applyFont="1" applyFill="1" applyBorder="1" applyAlignment="1">
      <alignment horizontal="center" vertical="center" wrapText="1"/>
    </xf>
    <xf numFmtId="0" fontId="23" fillId="13" borderId="14" xfId="0" applyFont="1" applyFill="1" applyBorder="1" applyAlignment="1">
      <alignment horizontal="center" vertical="center" wrapText="1"/>
    </xf>
    <xf numFmtId="0" fontId="14" fillId="17" borderId="14" xfId="0" applyFont="1" applyFill="1" applyBorder="1" applyAlignment="1">
      <alignment horizontal="center" vertical="center" wrapText="1"/>
    </xf>
    <xf numFmtId="0" fontId="14" fillId="17" borderId="1" xfId="0" applyFont="1" applyFill="1" applyBorder="1" applyAlignment="1">
      <alignment horizontal="center" vertical="center" wrapText="1"/>
    </xf>
    <xf numFmtId="0" fontId="14" fillId="17" borderId="13" xfId="0" applyFont="1" applyFill="1" applyBorder="1" applyAlignment="1">
      <alignment horizontal="center" vertical="center" wrapText="1"/>
    </xf>
    <xf numFmtId="0" fontId="8" fillId="18" borderId="26" xfId="0" applyFont="1" applyFill="1" applyBorder="1" applyAlignment="1">
      <alignment horizontal="center" vertical="center" wrapText="1"/>
    </xf>
    <xf numFmtId="0" fontId="8" fillId="18" borderId="27" xfId="0" applyFont="1" applyFill="1" applyBorder="1" applyAlignment="1">
      <alignment horizontal="center" vertical="center" wrapText="1"/>
    </xf>
    <xf numFmtId="0" fontId="8" fillId="18" borderId="28" xfId="0" applyFont="1" applyFill="1" applyBorder="1" applyAlignment="1">
      <alignment horizontal="center" vertical="center" wrapText="1"/>
    </xf>
    <xf numFmtId="0" fontId="8" fillId="3" borderId="34" xfId="0" applyFont="1" applyFill="1" applyBorder="1" applyAlignment="1">
      <alignment horizontal="left" vertical="center"/>
    </xf>
    <xf numFmtId="0" fontId="8" fillId="3" borderId="35" xfId="0" applyFont="1" applyFill="1" applyBorder="1" applyAlignment="1">
      <alignment horizontal="left" vertical="center"/>
    </xf>
    <xf numFmtId="0" fontId="5" fillId="0" borderId="36" xfId="0" applyFont="1" applyBorder="1" applyAlignment="1">
      <alignment horizontal="center" vertical="center" textRotation="90"/>
    </xf>
    <xf numFmtId="0" fontId="5" fillId="0" borderId="36" xfId="0" applyFont="1" applyBorder="1" applyAlignment="1">
      <alignment horizontal="center" vertical="center" textRotation="90" wrapText="1"/>
    </xf>
    <xf numFmtId="0" fontId="6" fillId="0" borderId="1" xfId="0" applyFont="1" applyFill="1" applyBorder="1" applyAlignment="1">
      <alignment horizontal="center" vertical="center" wrapText="1"/>
    </xf>
    <xf numFmtId="0" fontId="19" fillId="10" borderId="1" xfId="0" applyFont="1" applyFill="1" applyBorder="1" applyAlignment="1">
      <alignment horizontal="center" vertical="center" wrapText="1"/>
    </xf>
    <xf numFmtId="0" fontId="19" fillId="10" borderId="3" xfId="0" applyFont="1" applyFill="1" applyBorder="1" applyAlignment="1">
      <alignment horizontal="center" vertical="center" wrapText="1"/>
    </xf>
    <xf numFmtId="0" fontId="19" fillId="10" borderId="24" xfId="0" applyFont="1" applyFill="1" applyBorder="1" applyAlignment="1">
      <alignment horizontal="center" vertical="center" wrapText="1"/>
    </xf>
    <xf numFmtId="0" fontId="19" fillId="10" borderId="11" xfId="0" applyFont="1" applyFill="1" applyBorder="1" applyAlignment="1">
      <alignment horizontal="center" vertical="center" wrapText="1"/>
    </xf>
    <xf numFmtId="0" fontId="19" fillId="10" borderId="1" xfId="0" applyFont="1" applyFill="1" applyBorder="1" applyAlignment="1">
      <alignment horizontal="center" vertical="center"/>
    </xf>
    <xf numFmtId="0" fontId="20" fillId="0" borderId="1" xfId="0" applyFont="1" applyFill="1" applyBorder="1" applyAlignment="1">
      <alignment horizontal="left" vertical="top" wrapText="1"/>
    </xf>
    <xf numFmtId="0" fontId="19" fillId="0" borderId="1" xfId="0" applyFont="1" applyFill="1" applyBorder="1" applyAlignment="1" applyProtection="1">
      <alignment horizontal="left" vertical="center" wrapText="1"/>
      <protection locked="0"/>
    </xf>
    <xf numFmtId="0" fontId="19" fillId="0" borderId="1" xfId="0" applyFont="1" applyFill="1" applyBorder="1" applyAlignment="1">
      <alignment horizontal="center" vertical="center" wrapText="1"/>
    </xf>
    <xf numFmtId="0" fontId="19" fillId="0" borderId="1" xfId="0" applyFont="1" applyFill="1" applyBorder="1" applyAlignment="1" applyProtection="1">
      <alignment horizontal="center" vertical="center" wrapText="1"/>
      <protection locked="0"/>
    </xf>
    <xf numFmtId="0" fontId="19" fillId="0" borderId="1" xfId="0" applyFont="1" applyFill="1" applyBorder="1" applyAlignment="1">
      <alignment horizontal="center" vertical="center" textRotation="90" wrapText="1"/>
    </xf>
    <xf numFmtId="0" fontId="19" fillId="0" borderId="1" xfId="0" applyFont="1" applyFill="1" applyBorder="1" applyAlignment="1">
      <alignment horizontal="left" vertical="center" wrapText="1"/>
    </xf>
    <xf numFmtId="0" fontId="20" fillId="0" borderId="1" xfId="0" applyFont="1" applyFill="1" applyBorder="1" applyAlignment="1">
      <alignment horizontal="center" vertical="top" wrapText="1"/>
    </xf>
    <xf numFmtId="0" fontId="19" fillId="0" borderId="1" xfId="0" applyFont="1" applyFill="1" applyBorder="1" applyAlignment="1">
      <alignment vertical="center" wrapText="1"/>
    </xf>
  </cellXfs>
  <cellStyles count="6">
    <cellStyle name="Normal" xfId="0" builtinId="0"/>
    <cellStyle name="Normal_completo ética" xfId="1"/>
    <cellStyle name="Normal_completo social  ddhh" xfId="2"/>
    <cellStyle name="Normal_completo social resp prod" xfId="3"/>
    <cellStyle name="Normal_completo social sociedad" xfId="4"/>
    <cellStyle name="Normal_encuesta ceres empresa"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EC"/>
  <c:chart>
    <c:title>
      <c:tx>
        <c:rich>
          <a:bodyPr/>
          <a:lstStyle/>
          <a:p>
            <a:pPr>
              <a:defRPr sz="1400" b="1" i="0" u="none" strike="noStrike" baseline="0">
                <a:solidFill>
                  <a:srgbClr val="000000"/>
                </a:solidFill>
                <a:latin typeface="Tahoma"/>
                <a:ea typeface="Tahoma"/>
                <a:cs typeface="Tahoma"/>
              </a:defRPr>
            </a:pPr>
            <a:r>
              <a:rPr lang="es-EC" sz="1400"/>
              <a:t>RESULTADOS DEL ESTUDIO</a:t>
            </a:r>
          </a:p>
        </c:rich>
      </c:tx>
      <c:spPr>
        <a:noFill/>
        <a:ln w="25400">
          <a:noFill/>
        </a:ln>
      </c:spPr>
    </c:title>
    <c:plotArea>
      <c:layout>
        <c:manualLayout>
          <c:layoutTarget val="inner"/>
          <c:xMode val="edge"/>
          <c:yMode val="edge"/>
          <c:x val="0.25647033457310725"/>
          <c:y val="0.20282029494514625"/>
          <c:w val="0.48705916499774032"/>
          <c:h val="0.73934880442103024"/>
        </c:manualLayout>
      </c:layout>
      <c:radarChart>
        <c:radarStyle val="marker"/>
        <c:ser>
          <c:idx val="0"/>
          <c:order val="0"/>
          <c:tx>
            <c:strRef>
              <c:f>'RESULTADOS GENERALES 4 PILARES '!$C$1</c:f>
              <c:strCache>
                <c:ptCount val="1"/>
                <c:pt idx="0">
                  <c:v>PUNTAJE DE LA EMPRESA</c:v>
                </c:pt>
              </c:strCache>
            </c:strRef>
          </c:tx>
          <c:spPr>
            <a:ln w="38100">
              <a:solidFill>
                <a:srgbClr val="FF0000"/>
              </a:solidFill>
              <a:prstDash val="solid"/>
            </a:ln>
          </c:spPr>
          <c:marker>
            <c:symbol val="x"/>
            <c:size val="5"/>
            <c:spPr>
              <a:solidFill>
                <a:srgbClr val="FF0000"/>
              </a:solidFill>
              <a:ln>
                <a:solidFill>
                  <a:srgbClr val="FFFFFF"/>
                </a:solidFill>
                <a:prstDash val="solid"/>
              </a:ln>
            </c:spPr>
          </c:marker>
          <c:dLbls>
            <c:dLbl>
              <c:idx val="0"/>
              <c:layout>
                <c:manualLayout>
                  <c:x val="6.9244898890008424E-4"/>
                  <c:y val="3.1974420463629104E-2"/>
                </c:manualLayout>
              </c:layout>
              <c:showVal val="1"/>
            </c:dLbl>
            <c:dLbl>
              <c:idx val="1"/>
              <c:layout>
                <c:manualLayout>
                  <c:x val="-1.6280429401301068E-2"/>
                  <c:y val="0"/>
                </c:manualLayout>
              </c:layout>
              <c:showVal val="1"/>
            </c:dLbl>
            <c:dLbl>
              <c:idx val="2"/>
              <c:layout>
                <c:manualLayout>
                  <c:x val="-2.0615906424019289E-4"/>
                  <c:y val="-2.5579536370903284E-2"/>
                </c:manualLayout>
              </c:layout>
              <c:showVal val="1"/>
            </c:dLbl>
            <c:dLbl>
              <c:idx val="3"/>
              <c:layout>
                <c:manualLayout>
                  <c:x val="1.0191190556156821E-2"/>
                  <c:y val="3.1971902792726462E-3"/>
                </c:manualLayout>
              </c:layout>
              <c:showVal val="1"/>
            </c:dLbl>
            <c:txPr>
              <a:bodyPr/>
              <a:lstStyle/>
              <a:p>
                <a:pPr>
                  <a:defRPr b="1">
                    <a:solidFill>
                      <a:srgbClr val="0000FF"/>
                    </a:solidFill>
                  </a:defRPr>
                </a:pPr>
                <a:endParaRPr lang="es-EC"/>
              </a:p>
            </c:txPr>
            <c:showVal val="1"/>
          </c:dLbls>
          <c:cat>
            <c:multiLvlStrRef>
              <c:f>'RESULTADOS GENERALES 4 PILARES '!$A$2:$B$5</c:f>
              <c:multiLvlStrCache>
                <c:ptCount val="4"/>
                <c:lvl>
                  <c:pt idx="0">
                    <c:v>CLIENTE </c:v>
                  </c:pt>
                  <c:pt idx="1">
                    <c:v>COLABORADORES</c:v>
                  </c:pt>
                  <c:pt idx="2">
                    <c:v>MEDIO AMBIENTE</c:v>
                  </c:pt>
                  <c:pt idx="3">
                    <c:v>SOCIEDAD</c:v>
                  </c:pt>
                </c:lvl>
                <c:lvl>
                  <c:pt idx="0">
                    <c:v>NUESTRA COMIDA </c:v>
                  </c:pt>
                  <c:pt idx="1">
                    <c:v>NUESTRA GENTE</c:v>
                  </c:pt>
                  <c:pt idx="2">
                    <c:v>NUESTRO  AMBIENTE </c:v>
                  </c:pt>
                  <c:pt idx="3">
                    <c:v>NUESTRA COMUNIDAD</c:v>
                  </c:pt>
                </c:lvl>
              </c:multiLvlStrCache>
            </c:multiLvlStrRef>
          </c:cat>
          <c:val>
            <c:numRef>
              <c:f>'RESULTADOS GENERALES 4 PILARES '!$C$2:$C$5</c:f>
              <c:numCache>
                <c:formatCode>0.00</c:formatCode>
                <c:ptCount val="4"/>
                <c:pt idx="0">
                  <c:v>3.652173913043478</c:v>
                </c:pt>
                <c:pt idx="1">
                  <c:v>3.5072463768115942</c:v>
                </c:pt>
                <c:pt idx="2">
                  <c:v>2.7111111111111112</c:v>
                </c:pt>
                <c:pt idx="3">
                  <c:v>2.6</c:v>
                </c:pt>
              </c:numCache>
            </c:numRef>
          </c:val>
        </c:ser>
        <c:ser>
          <c:idx val="1"/>
          <c:order val="1"/>
          <c:tx>
            <c:strRef>
              <c:f>'RESULTADOS GENERALES 4 PILARES '!$D$1</c:f>
              <c:strCache>
                <c:ptCount val="1"/>
                <c:pt idx="0">
                  <c:v>PUNTAJE ÓPTIMO RSE</c:v>
                </c:pt>
              </c:strCache>
            </c:strRef>
          </c:tx>
          <c:spPr>
            <a:ln w="38100">
              <a:solidFill>
                <a:srgbClr val="00FF00"/>
              </a:solidFill>
              <a:prstDash val="solid"/>
            </a:ln>
          </c:spPr>
          <c:marker>
            <c:symbol val="x"/>
            <c:size val="4"/>
            <c:spPr>
              <a:solidFill>
                <a:srgbClr val="000000"/>
              </a:solidFill>
              <a:ln>
                <a:solidFill>
                  <a:srgbClr val="FFFFFF"/>
                </a:solidFill>
                <a:prstDash val="solid"/>
              </a:ln>
            </c:spPr>
          </c:marker>
          <c:cat>
            <c:multiLvlStrRef>
              <c:f>'RESULTADOS GENERALES 4 PILARES '!$A$2:$B$5</c:f>
              <c:multiLvlStrCache>
                <c:ptCount val="4"/>
                <c:lvl>
                  <c:pt idx="0">
                    <c:v>CLIENTE </c:v>
                  </c:pt>
                  <c:pt idx="1">
                    <c:v>COLABORADORES</c:v>
                  </c:pt>
                  <c:pt idx="2">
                    <c:v>MEDIO AMBIENTE</c:v>
                  </c:pt>
                  <c:pt idx="3">
                    <c:v>SOCIEDAD</c:v>
                  </c:pt>
                </c:lvl>
                <c:lvl>
                  <c:pt idx="0">
                    <c:v>NUESTRA COMIDA </c:v>
                  </c:pt>
                  <c:pt idx="1">
                    <c:v>NUESTRA GENTE</c:v>
                  </c:pt>
                  <c:pt idx="2">
                    <c:v>NUESTRO  AMBIENTE </c:v>
                  </c:pt>
                  <c:pt idx="3">
                    <c:v>NUESTRA COMUNIDAD</c:v>
                  </c:pt>
                </c:lvl>
              </c:multiLvlStrCache>
            </c:multiLvlStrRef>
          </c:cat>
          <c:val>
            <c:numRef>
              <c:f>'RESULTADOS GENERALES 4 PILARES '!$D$2:$D$5</c:f>
              <c:numCache>
                <c:formatCode>0.00</c:formatCode>
                <c:ptCount val="4"/>
                <c:pt idx="0">
                  <c:v>5</c:v>
                </c:pt>
                <c:pt idx="1">
                  <c:v>5</c:v>
                </c:pt>
                <c:pt idx="2">
                  <c:v>5</c:v>
                </c:pt>
                <c:pt idx="3">
                  <c:v>5</c:v>
                </c:pt>
              </c:numCache>
            </c:numRef>
          </c:val>
        </c:ser>
        <c:axId val="87472000"/>
        <c:axId val="87097344"/>
      </c:radarChart>
      <c:catAx>
        <c:axId val="87472000"/>
        <c:scaling>
          <c:orientation val="minMax"/>
        </c:scaling>
        <c:axPos val="b"/>
        <c:numFmt formatCode="General" sourceLinked="1"/>
        <c:tickLblPos val="nextTo"/>
        <c:txPr>
          <a:bodyPr rot="0" vert="horz"/>
          <a:lstStyle/>
          <a:p>
            <a:pPr>
              <a:defRPr sz="825" b="1" i="0" u="none" strike="noStrike" baseline="0">
                <a:solidFill>
                  <a:sysClr val="windowText" lastClr="000000"/>
                </a:solidFill>
                <a:latin typeface="Tahoma"/>
                <a:ea typeface="Tahoma"/>
                <a:cs typeface="Tahoma"/>
              </a:defRPr>
            </a:pPr>
            <a:endParaRPr lang="es-EC"/>
          </a:p>
        </c:txPr>
        <c:crossAx val="87097344"/>
        <c:crosses val="autoZero"/>
        <c:lblAlgn val="ctr"/>
        <c:lblOffset val="100"/>
      </c:catAx>
      <c:valAx>
        <c:axId val="87097344"/>
        <c:scaling>
          <c:orientation val="minMax"/>
        </c:scaling>
        <c:delete val="1"/>
        <c:axPos val="l"/>
        <c:majorGridlines>
          <c:spPr>
            <a:ln w="3175">
              <a:solidFill>
                <a:srgbClr val="99CC00"/>
              </a:solidFill>
              <a:prstDash val="sysDash"/>
            </a:ln>
          </c:spPr>
        </c:majorGridlines>
        <c:numFmt formatCode="0.00" sourceLinked="1"/>
        <c:tickLblPos val="none"/>
        <c:crossAx val="87472000"/>
        <c:crosses val="autoZero"/>
        <c:crossBetween val="between"/>
      </c:valAx>
      <c:spPr>
        <a:noFill/>
        <a:ln w="25400">
          <a:noFill/>
        </a:ln>
      </c:spPr>
    </c:plotArea>
    <c:legend>
      <c:legendPos val="t"/>
      <c:spPr>
        <a:noFill/>
        <a:ln w="25400">
          <a:noFill/>
        </a:ln>
        <a:effectLst>
          <a:outerShdw dist="35921" dir="2700000" algn="br">
            <a:srgbClr val="000000"/>
          </a:outerShdw>
        </a:effectLst>
      </c:spPr>
      <c:txPr>
        <a:bodyPr/>
        <a:lstStyle/>
        <a:p>
          <a:pPr>
            <a:defRPr sz="825" b="0" i="0" u="none" strike="noStrike" baseline="0">
              <a:solidFill>
                <a:srgbClr val="000000"/>
              </a:solidFill>
              <a:latin typeface="Tahoma"/>
              <a:ea typeface="Tahoma"/>
              <a:cs typeface="Tahoma"/>
            </a:defRPr>
          </a:pPr>
          <a:endParaRPr lang="es-EC"/>
        </a:p>
      </c:txPr>
    </c:legend>
    <c:plotVisOnly val="1"/>
    <c:dispBlanksAs val="gap"/>
  </c:chart>
  <c:spPr>
    <a:noFill/>
    <a:ln w="3175">
      <a:solidFill>
        <a:srgbClr val="000000"/>
      </a:solidFill>
      <a:prstDash val="solid"/>
    </a:ln>
  </c:spPr>
  <c:txPr>
    <a:bodyPr/>
    <a:lstStyle/>
    <a:p>
      <a:pPr>
        <a:defRPr sz="1000" b="0" i="0" u="none" strike="noStrike" baseline="0">
          <a:solidFill>
            <a:srgbClr val="000000"/>
          </a:solidFill>
          <a:latin typeface="Tahoma"/>
          <a:ea typeface="Tahoma"/>
          <a:cs typeface="Tahoma"/>
        </a:defRPr>
      </a:pPr>
      <a:endParaRPr lang="es-EC"/>
    </a:p>
  </c:txPr>
  <c:printSettings>
    <c:headerFooter alignWithMargins="0"/>
    <c:pageMargins b="1" l="0.75000000000000033" r="0.75000000000000033"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C"/>
  <c:chart>
    <c:title>
      <c:tx>
        <c:rich>
          <a:bodyPr/>
          <a:lstStyle/>
          <a:p>
            <a:pPr>
              <a:defRPr sz="1200" b="1" i="0" u="none" strike="noStrike" baseline="0">
                <a:solidFill>
                  <a:srgbClr val="000000"/>
                </a:solidFill>
                <a:latin typeface="Tahoma"/>
                <a:ea typeface="Tahoma"/>
                <a:cs typeface="Tahoma"/>
              </a:defRPr>
            </a:pPr>
            <a:r>
              <a:t>RESULTADOS A ESTUDIARSE</a:t>
            </a:r>
          </a:p>
        </c:rich>
      </c:tx>
      <c:spPr>
        <a:noFill/>
        <a:ln w="25400">
          <a:noFill/>
        </a:ln>
      </c:spPr>
    </c:title>
    <c:plotArea>
      <c:layout/>
      <c:radarChart>
        <c:radarStyle val="marker"/>
        <c:ser>
          <c:idx val="0"/>
          <c:order val="0"/>
          <c:tx>
            <c:strRef>
              <c:f>'Gráfico Res Gral'!$C$1</c:f>
              <c:strCache>
                <c:ptCount val="1"/>
                <c:pt idx="0">
                  <c:v>PUNTAJE DE LA EMPRESA</c:v>
                </c:pt>
              </c:strCache>
            </c:strRef>
          </c:tx>
          <c:spPr>
            <a:ln w="38100">
              <a:solidFill>
                <a:srgbClr val="FF0000"/>
              </a:solidFill>
              <a:prstDash val="solid"/>
            </a:ln>
          </c:spPr>
          <c:marker>
            <c:symbol val="x"/>
            <c:size val="5"/>
            <c:spPr>
              <a:solidFill>
                <a:srgbClr val="FF0000"/>
              </a:solidFill>
              <a:ln>
                <a:solidFill>
                  <a:srgbClr val="FFFFFF"/>
                </a:solidFill>
                <a:prstDash val="solid"/>
              </a:ln>
            </c:spPr>
          </c:marker>
          <c:dLbls>
            <c:dLbl>
              <c:idx val="0"/>
              <c:layout>
                <c:manualLayout>
                  <c:x val="1.7543399180365616E-2"/>
                  <c:y val="0.12150279776179058"/>
                </c:manualLayout>
              </c:layout>
              <c:showVal val="1"/>
            </c:dLbl>
            <c:dLbl>
              <c:idx val="1"/>
              <c:layout>
                <c:manualLayout>
                  <c:x val="-8.5790624856103517E-2"/>
                  <c:y val="7.6738609112709841E-2"/>
                </c:manualLayout>
              </c:layout>
              <c:showVal val="1"/>
            </c:dLbl>
            <c:dLbl>
              <c:idx val="2"/>
              <c:layout>
                <c:manualLayout>
                  <c:x val="-9.078014184397154E-2"/>
                  <c:y val="-1.5987210231814548E-2"/>
                </c:manualLayout>
              </c:layout>
              <c:showVal val="1"/>
            </c:dLbl>
            <c:dLbl>
              <c:idx val="3"/>
              <c:layout>
                <c:manualLayout>
                  <c:x val="-3.4042553191489362E-2"/>
                  <c:y val="-0.1247002398081536"/>
                </c:manualLayout>
              </c:layout>
              <c:showVal val="1"/>
            </c:dLbl>
            <c:txPr>
              <a:bodyPr/>
              <a:lstStyle/>
              <a:p>
                <a:pPr>
                  <a:defRPr b="1">
                    <a:solidFill>
                      <a:srgbClr val="0000FF"/>
                    </a:solidFill>
                  </a:defRPr>
                </a:pPr>
                <a:endParaRPr lang="es-EC"/>
              </a:p>
            </c:txPr>
            <c:showVal val="1"/>
          </c:dLbls>
          <c:cat>
            <c:strRef>
              <c:f>'Gráfico Res Gral'!$B$2:$B$8</c:f>
              <c:strCache>
                <c:ptCount val="7"/>
                <c:pt idx="0">
                  <c:v> RESPONSABILIDAD DEL PRODUCTO</c:v>
                </c:pt>
                <c:pt idx="1">
                  <c:v> ECONÓMICA</c:v>
                </c:pt>
                <c:pt idx="2">
                  <c:v>TRABAJO  DECENTE</c:v>
                </c:pt>
                <c:pt idx="3">
                  <c:v>DERECHOS HUMANOS</c:v>
                </c:pt>
                <c:pt idx="4">
                  <c:v>ÉTICA Y VALORES</c:v>
                </c:pt>
                <c:pt idx="5">
                  <c:v>MEDIO AMBIENTE</c:v>
                </c:pt>
                <c:pt idx="6">
                  <c:v>SOCIEDAD</c:v>
                </c:pt>
              </c:strCache>
            </c:strRef>
          </c:cat>
          <c:val>
            <c:numRef>
              <c:f>'Gráfico Res Gral'!$C$2:$C$8</c:f>
              <c:numCache>
                <c:formatCode>0.00</c:formatCode>
                <c:ptCount val="7"/>
                <c:pt idx="0" formatCode="#,##0.00">
                  <c:v>3.8333333333333335</c:v>
                </c:pt>
                <c:pt idx="1">
                  <c:v>3.4545454545454546</c:v>
                </c:pt>
                <c:pt idx="2">
                  <c:v>3.8095238095238093</c:v>
                </c:pt>
                <c:pt idx="3">
                  <c:v>3.7076923076923078</c:v>
                </c:pt>
                <c:pt idx="4">
                  <c:v>2.6774193548387095</c:v>
                </c:pt>
                <c:pt idx="5">
                  <c:v>2.7111111111111112</c:v>
                </c:pt>
                <c:pt idx="6">
                  <c:v>2.6</c:v>
                </c:pt>
              </c:numCache>
            </c:numRef>
          </c:val>
        </c:ser>
        <c:ser>
          <c:idx val="1"/>
          <c:order val="1"/>
          <c:tx>
            <c:strRef>
              <c:f>'Gráfico Res Gral'!$D$1</c:f>
              <c:strCache>
                <c:ptCount val="1"/>
                <c:pt idx="0">
                  <c:v>PUNTAJE ÓPTIMO RSE</c:v>
                </c:pt>
              </c:strCache>
            </c:strRef>
          </c:tx>
          <c:spPr>
            <a:ln w="38100">
              <a:solidFill>
                <a:srgbClr val="00FF00"/>
              </a:solidFill>
              <a:prstDash val="solid"/>
            </a:ln>
          </c:spPr>
          <c:marker>
            <c:symbol val="x"/>
            <c:size val="4"/>
            <c:spPr>
              <a:solidFill>
                <a:srgbClr val="000000"/>
              </a:solidFill>
              <a:ln>
                <a:solidFill>
                  <a:srgbClr val="FFFFFF"/>
                </a:solidFill>
                <a:prstDash val="solid"/>
              </a:ln>
            </c:spPr>
          </c:marker>
          <c:cat>
            <c:strRef>
              <c:f>'Gráfico Res Gral'!$B$2:$B$8</c:f>
              <c:strCache>
                <c:ptCount val="7"/>
                <c:pt idx="0">
                  <c:v> RESPONSABILIDAD DEL PRODUCTO</c:v>
                </c:pt>
                <c:pt idx="1">
                  <c:v> ECONÓMICA</c:v>
                </c:pt>
                <c:pt idx="2">
                  <c:v>TRABAJO  DECENTE</c:v>
                </c:pt>
                <c:pt idx="3">
                  <c:v>DERECHOS HUMANOS</c:v>
                </c:pt>
                <c:pt idx="4">
                  <c:v>ÉTICA Y VALORES</c:v>
                </c:pt>
                <c:pt idx="5">
                  <c:v>MEDIO AMBIENTE</c:v>
                </c:pt>
                <c:pt idx="6">
                  <c:v>SOCIEDAD</c:v>
                </c:pt>
              </c:strCache>
            </c:strRef>
          </c:cat>
          <c:val>
            <c:numRef>
              <c:f>'Gráfico Res Gral'!$D$2:$D$8</c:f>
              <c:numCache>
                <c:formatCode>0.00</c:formatCode>
                <c:ptCount val="7"/>
                <c:pt idx="0" formatCode="#,##0.00">
                  <c:v>5</c:v>
                </c:pt>
                <c:pt idx="1">
                  <c:v>5</c:v>
                </c:pt>
                <c:pt idx="2">
                  <c:v>5</c:v>
                </c:pt>
                <c:pt idx="3">
                  <c:v>5</c:v>
                </c:pt>
                <c:pt idx="4">
                  <c:v>5</c:v>
                </c:pt>
                <c:pt idx="5">
                  <c:v>5</c:v>
                </c:pt>
                <c:pt idx="6">
                  <c:v>5</c:v>
                </c:pt>
              </c:numCache>
            </c:numRef>
          </c:val>
        </c:ser>
        <c:axId val="87429888"/>
        <c:axId val="87431808"/>
      </c:radarChart>
      <c:catAx>
        <c:axId val="87429888"/>
        <c:scaling>
          <c:orientation val="minMax"/>
        </c:scaling>
        <c:axPos val="b"/>
        <c:numFmt formatCode="General" sourceLinked="1"/>
        <c:tickLblPos val="nextTo"/>
        <c:txPr>
          <a:bodyPr rot="0" vert="horz"/>
          <a:lstStyle/>
          <a:p>
            <a:pPr>
              <a:defRPr sz="825" b="1" i="0" u="none" strike="noStrike" baseline="0">
                <a:solidFill>
                  <a:sysClr val="windowText" lastClr="000000"/>
                </a:solidFill>
                <a:latin typeface="Tahoma"/>
                <a:ea typeface="Tahoma"/>
                <a:cs typeface="Tahoma"/>
              </a:defRPr>
            </a:pPr>
            <a:endParaRPr lang="es-EC"/>
          </a:p>
        </c:txPr>
        <c:crossAx val="87431808"/>
        <c:crosses val="autoZero"/>
        <c:lblAlgn val="ctr"/>
        <c:lblOffset val="100"/>
      </c:catAx>
      <c:valAx>
        <c:axId val="87431808"/>
        <c:scaling>
          <c:orientation val="minMax"/>
        </c:scaling>
        <c:delete val="1"/>
        <c:axPos val="l"/>
        <c:majorGridlines>
          <c:spPr>
            <a:ln w="3175">
              <a:solidFill>
                <a:srgbClr val="99CC00"/>
              </a:solidFill>
              <a:prstDash val="sysDash"/>
            </a:ln>
          </c:spPr>
        </c:majorGridlines>
        <c:numFmt formatCode="#,##0.00" sourceLinked="1"/>
        <c:tickLblPos val="none"/>
        <c:crossAx val="87429888"/>
        <c:crosses val="autoZero"/>
        <c:crossBetween val="between"/>
      </c:valAx>
      <c:spPr>
        <a:noFill/>
        <a:ln w="25400">
          <a:noFill/>
        </a:ln>
      </c:spPr>
    </c:plotArea>
    <c:legend>
      <c:legendPos val="t"/>
      <c:spPr>
        <a:noFill/>
        <a:ln w="25400">
          <a:noFill/>
        </a:ln>
        <a:effectLst>
          <a:outerShdw dist="35921" dir="2700000" algn="br">
            <a:srgbClr val="000000"/>
          </a:outerShdw>
        </a:effectLst>
      </c:spPr>
      <c:txPr>
        <a:bodyPr/>
        <a:lstStyle/>
        <a:p>
          <a:pPr>
            <a:defRPr sz="825" b="0" i="0" u="none" strike="noStrike" baseline="0">
              <a:solidFill>
                <a:srgbClr val="000000"/>
              </a:solidFill>
              <a:latin typeface="Tahoma"/>
              <a:ea typeface="Tahoma"/>
              <a:cs typeface="Tahoma"/>
            </a:defRPr>
          </a:pPr>
          <a:endParaRPr lang="es-EC"/>
        </a:p>
      </c:txPr>
    </c:legend>
    <c:plotVisOnly val="1"/>
    <c:dispBlanksAs val="gap"/>
  </c:chart>
  <c:spPr>
    <a:noFill/>
    <a:ln w="3175">
      <a:solidFill>
        <a:srgbClr val="000000"/>
      </a:solidFill>
      <a:prstDash val="solid"/>
    </a:ln>
  </c:spPr>
  <c:txPr>
    <a:bodyPr/>
    <a:lstStyle/>
    <a:p>
      <a:pPr>
        <a:defRPr sz="1000" b="0" i="0" u="none" strike="noStrike" baseline="0">
          <a:solidFill>
            <a:srgbClr val="000000"/>
          </a:solidFill>
          <a:latin typeface="Tahoma"/>
          <a:ea typeface="Tahoma"/>
          <a:cs typeface="Tahoma"/>
        </a:defRPr>
      </a:pPr>
      <a:endParaRPr lang="es-EC"/>
    </a:p>
  </c:txPr>
  <c:printSettings>
    <c:headerFooter alignWithMargins="0"/>
    <c:pageMargins b="1" l="0.75000000000000011" r="0.75000000000000011"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C"/>
  <c:style val="18"/>
  <c:chart>
    <c:title>
      <c:tx>
        <c:rich>
          <a:bodyPr/>
          <a:lstStyle/>
          <a:p>
            <a:pPr>
              <a:defRPr/>
            </a:pPr>
            <a:r>
              <a:rPr lang="es-EC"/>
              <a:t>NUESTRA GENTE</a:t>
            </a:r>
          </a:p>
        </c:rich>
      </c:tx>
    </c:title>
    <c:plotArea>
      <c:layout/>
      <c:radarChart>
        <c:radarStyle val="marker"/>
        <c:ser>
          <c:idx val="0"/>
          <c:order val="0"/>
          <c:tx>
            <c:strRef>
              <c:f>'Gráficos Pilares'!$M$19</c:f>
              <c:strCache>
                <c:ptCount val="1"/>
                <c:pt idx="0">
                  <c:v>Puntaje de la Empresa</c:v>
                </c:pt>
              </c:strCache>
            </c:strRef>
          </c:tx>
          <c:spPr>
            <a:ln>
              <a:solidFill>
                <a:srgbClr val="FF0000"/>
              </a:solidFill>
            </a:ln>
          </c:spPr>
          <c:cat>
            <c:strRef>
              <c:f>('Gráficos Pilares'!$A$22:$A$27,'Gráficos Pilares'!$A$29:$A$36,'Gráficos Pilares'!$A$38:$A$40)</c:f>
              <c:strCache>
                <c:ptCount val="17"/>
                <c:pt idx="0">
                  <c:v>Empleo</c:v>
                </c:pt>
                <c:pt idx="1">
                  <c:v>Relaciones Organización / trabajador</c:v>
                </c:pt>
                <c:pt idx="2">
                  <c:v>Salud y seguridad en el trabajo</c:v>
                </c:pt>
                <c:pt idx="3">
                  <c:v>Formación y educación</c:v>
                </c:pt>
                <c:pt idx="4">
                  <c:v>Diversidad y oportunidad</c:v>
                </c:pt>
                <c:pt idx="5">
                  <c:v>Dirección</c:v>
                </c:pt>
                <c:pt idx="6">
                  <c:v>Prácticas de dirección</c:v>
                </c:pt>
                <c:pt idx="7">
                  <c:v>No discriminación</c:v>
                </c:pt>
                <c:pt idx="8">
                  <c:v>Libertad de asociación</c:v>
                </c:pt>
                <c:pt idx="9">
                  <c:v>Explotación infantil</c:v>
                </c:pt>
                <c:pt idx="10">
                  <c:v>Trabajos coercitivos</c:v>
                </c:pt>
                <c:pt idx="11">
                  <c:v>Prácticas de seguridad</c:v>
                </c:pt>
                <c:pt idx="12">
                  <c:v>Derechos de los indígenas</c:v>
                </c:pt>
                <c:pt idx="13">
                  <c:v>Dirección</c:v>
                </c:pt>
                <c:pt idx="14">
                  <c:v>Conducta Ética Empresarial</c:v>
                </c:pt>
                <c:pt idx="15">
                  <c:v>Corrupción</c:v>
                </c:pt>
                <c:pt idx="16">
                  <c:v>Política pública</c:v>
                </c:pt>
              </c:strCache>
            </c:strRef>
          </c:cat>
          <c:val>
            <c:numRef>
              <c:f>('Gráficos Pilares'!$M$22:$M$27,'Gráficos Pilares'!$M$29:$M$36,'Gráficos Pilares'!$M$38:$M$40)</c:f>
              <c:numCache>
                <c:formatCode>0.00</c:formatCode>
                <c:ptCount val="17"/>
                <c:pt idx="0">
                  <c:v>3</c:v>
                </c:pt>
                <c:pt idx="1">
                  <c:v>3</c:v>
                </c:pt>
                <c:pt idx="2">
                  <c:v>2.6</c:v>
                </c:pt>
                <c:pt idx="3">
                  <c:v>3</c:v>
                </c:pt>
                <c:pt idx="4">
                  <c:v>5</c:v>
                </c:pt>
                <c:pt idx="5">
                  <c:v>4.5555555555555554</c:v>
                </c:pt>
                <c:pt idx="6">
                  <c:v>3.2222222222222223</c:v>
                </c:pt>
                <c:pt idx="7">
                  <c:v>4.1428571428571432</c:v>
                </c:pt>
                <c:pt idx="8">
                  <c:v>5</c:v>
                </c:pt>
                <c:pt idx="9">
                  <c:v>3</c:v>
                </c:pt>
                <c:pt idx="10">
                  <c:v>3.2857142857142856</c:v>
                </c:pt>
                <c:pt idx="11">
                  <c:v>5</c:v>
                </c:pt>
                <c:pt idx="12">
                  <c:v>3.8571428571428572</c:v>
                </c:pt>
                <c:pt idx="13">
                  <c:v>3.736842105263158</c:v>
                </c:pt>
                <c:pt idx="14">
                  <c:v>2.5</c:v>
                </c:pt>
                <c:pt idx="15">
                  <c:v>2.6</c:v>
                </c:pt>
                <c:pt idx="16">
                  <c:v>2.8571428571428572</c:v>
                </c:pt>
              </c:numCache>
            </c:numRef>
          </c:val>
        </c:ser>
        <c:ser>
          <c:idx val="1"/>
          <c:order val="1"/>
          <c:tx>
            <c:strRef>
              <c:f>'Gráficos Pilares'!$N$19</c:f>
              <c:strCache>
                <c:ptCount val="1"/>
                <c:pt idx="0">
                  <c:v>Puntaje Óptimo</c:v>
                </c:pt>
              </c:strCache>
            </c:strRef>
          </c:tx>
          <c:spPr>
            <a:ln>
              <a:solidFill>
                <a:srgbClr val="92D050"/>
              </a:solidFill>
            </a:ln>
          </c:spPr>
          <c:cat>
            <c:strRef>
              <c:f>('Gráficos Pilares'!$A$22:$A$27,'Gráficos Pilares'!$A$29:$A$36,'Gráficos Pilares'!$A$38:$A$40)</c:f>
              <c:strCache>
                <c:ptCount val="17"/>
                <c:pt idx="0">
                  <c:v>Empleo</c:v>
                </c:pt>
                <c:pt idx="1">
                  <c:v>Relaciones Organización / trabajador</c:v>
                </c:pt>
                <c:pt idx="2">
                  <c:v>Salud y seguridad en el trabajo</c:v>
                </c:pt>
                <c:pt idx="3">
                  <c:v>Formación y educación</c:v>
                </c:pt>
                <c:pt idx="4">
                  <c:v>Diversidad y oportunidad</c:v>
                </c:pt>
                <c:pt idx="5">
                  <c:v>Dirección</c:v>
                </c:pt>
                <c:pt idx="6">
                  <c:v>Prácticas de dirección</c:v>
                </c:pt>
                <c:pt idx="7">
                  <c:v>No discriminación</c:v>
                </c:pt>
                <c:pt idx="8">
                  <c:v>Libertad de asociación</c:v>
                </c:pt>
                <c:pt idx="9">
                  <c:v>Explotación infantil</c:v>
                </c:pt>
                <c:pt idx="10">
                  <c:v>Trabajos coercitivos</c:v>
                </c:pt>
                <c:pt idx="11">
                  <c:v>Prácticas de seguridad</c:v>
                </c:pt>
                <c:pt idx="12">
                  <c:v>Derechos de los indígenas</c:v>
                </c:pt>
                <c:pt idx="13">
                  <c:v>Dirección</c:v>
                </c:pt>
                <c:pt idx="14">
                  <c:v>Conducta Ética Empresarial</c:v>
                </c:pt>
                <c:pt idx="15">
                  <c:v>Corrupción</c:v>
                </c:pt>
                <c:pt idx="16">
                  <c:v>Política pública</c:v>
                </c:pt>
              </c:strCache>
            </c:strRef>
          </c:cat>
          <c:val>
            <c:numRef>
              <c:f>('Gráficos Pilares'!$N$22:$N$27,'Gráficos Pilares'!$N$29:$N$36,'Gráficos Pilares'!$N$38:$N$40)</c:f>
              <c:numCache>
                <c:formatCode>0.00</c:formatCode>
                <c:ptCount val="17"/>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numCache>
            </c:numRef>
          </c:val>
        </c:ser>
        <c:axId val="90795392"/>
        <c:axId val="90801280"/>
      </c:radarChart>
      <c:catAx>
        <c:axId val="90795392"/>
        <c:scaling>
          <c:orientation val="minMax"/>
        </c:scaling>
        <c:axPos val="b"/>
        <c:numFmt formatCode="General" sourceLinked="1"/>
        <c:tickLblPos val="nextTo"/>
        <c:crossAx val="90801280"/>
        <c:crosses val="autoZero"/>
        <c:lblAlgn val="ctr"/>
        <c:lblOffset val="100"/>
      </c:catAx>
      <c:valAx>
        <c:axId val="90801280"/>
        <c:scaling>
          <c:orientation val="minMax"/>
        </c:scaling>
        <c:delete val="1"/>
        <c:axPos val="l"/>
        <c:majorGridlines/>
        <c:numFmt formatCode="0.00" sourceLinked="1"/>
        <c:tickLblPos val="none"/>
        <c:crossAx val="90795392"/>
        <c:crosses val="autoZero"/>
        <c:crossBetween val="between"/>
      </c:valAx>
    </c:plotArea>
    <c:legend>
      <c:legendPos val="t"/>
    </c:legend>
    <c:plotVisOnly val="1"/>
    <c:dispBlanksAs val="zero"/>
  </c:chart>
  <c:txPr>
    <a:bodyPr/>
    <a:lstStyle/>
    <a:p>
      <a:pPr>
        <a:defRPr sz="1200">
          <a:latin typeface="Times New Roman" pitchFamily="18" charset="0"/>
          <a:cs typeface="Times New Roman" pitchFamily="18" charset="0"/>
        </a:defRPr>
      </a:pPr>
      <a:endParaRPr lang="es-EC"/>
    </a:p>
  </c:tx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EC"/>
  <c:chart>
    <c:title>
      <c:tx>
        <c:rich>
          <a:bodyPr/>
          <a:lstStyle/>
          <a:p>
            <a:pPr>
              <a:defRPr/>
            </a:pPr>
            <a:r>
              <a:rPr lang="es-EC"/>
              <a:t>NUESTRO MEDIO AMBIENTE </a:t>
            </a:r>
          </a:p>
        </c:rich>
      </c:tx>
    </c:title>
    <c:plotArea>
      <c:layout/>
      <c:radarChart>
        <c:radarStyle val="marker"/>
        <c:ser>
          <c:idx val="0"/>
          <c:order val="0"/>
          <c:tx>
            <c:strRef>
              <c:f>'Gráficos Pilares'!$M$44</c:f>
              <c:strCache>
                <c:ptCount val="1"/>
                <c:pt idx="0">
                  <c:v>Puntaje de la Empresa</c:v>
                </c:pt>
              </c:strCache>
            </c:strRef>
          </c:tx>
          <c:spPr>
            <a:ln>
              <a:solidFill>
                <a:srgbClr val="FF0000"/>
              </a:solidFill>
            </a:ln>
          </c:spPr>
          <c:cat>
            <c:strRef>
              <c:f>'Gráficos Pilares'!$A$46:$A$55</c:f>
              <c:strCache>
                <c:ptCount val="10"/>
                <c:pt idx="0">
                  <c:v>Materiales  </c:v>
                </c:pt>
                <c:pt idx="1">
                  <c:v>Energía</c:v>
                </c:pt>
                <c:pt idx="2">
                  <c:v>Agua</c:v>
                </c:pt>
                <c:pt idx="3">
                  <c:v>Biodiversidad</c:v>
                </c:pt>
                <c:pt idx="4">
                  <c:v>Emisiones, efluentes y residuos</c:v>
                </c:pt>
                <c:pt idx="5">
                  <c:v>Productos y servicios</c:v>
                </c:pt>
                <c:pt idx="6">
                  <c:v>Cumplimiento</c:v>
                </c:pt>
                <c:pt idx="7">
                  <c:v>Transporte</c:v>
                </c:pt>
                <c:pt idx="8">
                  <c:v>General</c:v>
                </c:pt>
                <c:pt idx="9">
                  <c:v>Dirección</c:v>
                </c:pt>
              </c:strCache>
            </c:strRef>
          </c:cat>
          <c:val>
            <c:numRef>
              <c:f>'Gráficos Pilares'!$M$46:$M$55</c:f>
              <c:numCache>
                <c:formatCode>0.00</c:formatCode>
                <c:ptCount val="10"/>
                <c:pt idx="0">
                  <c:v>3.1818181818181817</c:v>
                </c:pt>
                <c:pt idx="1">
                  <c:v>2.6363636363636362</c:v>
                </c:pt>
                <c:pt idx="2">
                  <c:v>3.3333333333333335</c:v>
                </c:pt>
                <c:pt idx="3">
                  <c:v>3</c:v>
                </c:pt>
                <c:pt idx="4">
                  <c:v>2.3333333333333335</c:v>
                </c:pt>
                <c:pt idx="5">
                  <c:v>1.6666666666666667</c:v>
                </c:pt>
                <c:pt idx="6">
                  <c:v>1</c:v>
                </c:pt>
                <c:pt idx="7">
                  <c:v>1</c:v>
                </c:pt>
                <c:pt idx="8">
                  <c:v>1</c:v>
                </c:pt>
                <c:pt idx="9">
                  <c:v>3.32</c:v>
                </c:pt>
              </c:numCache>
            </c:numRef>
          </c:val>
        </c:ser>
        <c:ser>
          <c:idx val="1"/>
          <c:order val="1"/>
          <c:tx>
            <c:strRef>
              <c:f>'Gráficos Pilares'!$N$44</c:f>
              <c:strCache>
                <c:ptCount val="1"/>
                <c:pt idx="0">
                  <c:v>Puntaje Óptimo</c:v>
                </c:pt>
              </c:strCache>
            </c:strRef>
          </c:tx>
          <c:spPr>
            <a:ln>
              <a:solidFill>
                <a:srgbClr val="92D050"/>
              </a:solidFill>
            </a:ln>
          </c:spPr>
          <c:cat>
            <c:strRef>
              <c:f>'Gráficos Pilares'!$A$46:$A$55</c:f>
              <c:strCache>
                <c:ptCount val="10"/>
                <c:pt idx="0">
                  <c:v>Materiales  </c:v>
                </c:pt>
                <c:pt idx="1">
                  <c:v>Energía</c:v>
                </c:pt>
                <c:pt idx="2">
                  <c:v>Agua</c:v>
                </c:pt>
                <c:pt idx="3">
                  <c:v>Biodiversidad</c:v>
                </c:pt>
                <c:pt idx="4">
                  <c:v>Emisiones, efluentes y residuos</c:v>
                </c:pt>
                <c:pt idx="5">
                  <c:v>Productos y servicios</c:v>
                </c:pt>
                <c:pt idx="6">
                  <c:v>Cumplimiento</c:v>
                </c:pt>
                <c:pt idx="7">
                  <c:v>Transporte</c:v>
                </c:pt>
                <c:pt idx="8">
                  <c:v>General</c:v>
                </c:pt>
                <c:pt idx="9">
                  <c:v>Dirección</c:v>
                </c:pt>
              </c:strCache>
            </c:strRef>
          </c:cat>
          <c:val>
            <c:numRef>
              <c:f>'Gráficos Pilares'!$N$46:$N$55</c:f>
              <c:numCache>
                <c:formatCode>0.00</c:formatCode>
                <c:ptCount val="10"/>
                <c:pt idx="0">
                  <c:v>5</c:v>
                </c:pt>
                <c:pt idx="1">
                  <c:v>5</c:v>
                </c:pt>
                <c:pt idx="2">
                  <c:v>5</c:v>
                </c:pt>
                <c:pt idx="3">
                  <c:v>5</c:v>
                </c:pt>
                <c:pt idx="4">
                  <c:v>5</c:v>
                </c:pt>
                <c:pt idx="5">
                  <c:v>5</c:v>
                </c:pt>
                <c:pt idx="6">
                  <c:v>5</c:v>
                </c:pt>
                <c:pt idx="7">
                  <c:v>5</c:v>
                </c:pt>
                <c:pt idx="8">
                  <c:v>5</c:v>
                </c:pt>
                <c:pt idx="9">
                  <c:v>5</c:v>
                </c:pt>
              </c:numCache>
            </c:numRef>
          </c:val>
        </c:ser>
        <c:axId val="91227648"/>
        <c:axId val="91229184"/>
      </c:radarChart>
      <c:catAx>
        <c:axId val="91227648"/>
        <c:scaling>
          <c:orientation val="minMax"/>
        </c:scaling>
        <c:axPos val="b"/>
        <c:numFmt formatCode="General" sourceLinked="1"/>
        <c:tickLblPos val="nextTo"/>
        <c:crossAx val="91229184"/>
        <c:crosses val="autoZero"/>
        <c:lblAlgn val="ctr"/>
        <c:lblOffset val="100"/>
      </c:catAx>
      <c:valAx>
        <c:axId val="91229184"/>
        <c:scaling>
          <c:orientation val="minMax"/>
        </c:scaling>
        <c:delete val="1"/>
        <c:axPos val="l"/>
        <c:majorGridlines/>
        <c:numFmt formatCode="0.00" sourceLinked="1"/>
        <c:tickLblPos val="none"/>
        <c:crossAx val="91227648"/>
        <c:crosses val="autoZero"/>
        <c:crossBetween val="between"/>
      </c:valAx>
    </c:plotArea>
    <c:legend>
      <c:legendPos val="t"/>
    </c:legend>
    <c:plotVisOnly val="1"/>
    <c:dispBlanksAs val="gap"/>
  </c:chart>
  <c:txPr>
    <a:bodyPr/>
    <a:lstStyle/>
    <a:p>
      <a:pPr>
        <a:defRPr sz="1200">
          <a:latin typeface="Times New Roman" pitchFamily="18" charset="0"/>
          <a:cs typeface="Times New Roman" pitchFamily="18" charset="0"/>
        </a:defRPr>
      </a:pPr>
      <a:endParaRPr lang="es-EC"/>
    </a:p>
  </c:tx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EC"/>
  <c:chart>
    <c:title>
      <c:tx>
        <c:rich>
          <a:bodyPr/>
          <a:lstStyle/>
          <a:p>
            <a:pPr>
              <a:defRPr/>
            </a:pPr>
            <a:r>
              <a:rPr lang="es-EC"/>
              <a:t>NUESTRA COMUNIDAD</a:t>
            </a:r>
          </a:p>
        </c:rich>
      </c:tx>
    </c:title>
    <c:plotArea>
      <c:layout/>
      <c:radarChart>
        <c:radarStyle val="marker"/>
        <c:ser>
          <c:idx val="0"/>
          <c:order val="0"/>
          <c:tx>
            <c:strRef>
              <c:f>'Gráficos Pilares'!$M$59</c:f>
              <c:strCache>
                <c:ptCount val="1"/>
                <c:pt idx="0">
                  <c:v>Puntaje de la Empresa</c:v>
                </c:pt>
              </c:strCache>
            </c:strRef>
          </c:tx>
          <c:spPr>
            <a:ln>
              <a:solidFill>
                <a:srgbClr val="FF0000"/>
              </a:solidFill>
            </a:ln>
          </c:spPr>
          <c:cat>
            <c:strRef>
              <c:f>'Gráficos Pilares'!$A$61:$A$64</c:f>
              <c:strCache>
                <c:ptCount val="4"/>
                <c:pt idx="0">
                  <c:v>Comunidad</c:v>
                </c:pt>
                <c:pt idx="1">
                  <c:v>Cumplimiento normativo</c:v>
                </c:pt>
                <c:pt idx="2">
                  <c:v>Dirección</c:v>
                </c:pt>
                <c:pt idx="3">
                  <c:v>Transparencia con la sociedad</c:v>
                </c:pt>
              </c:strCache>
            </c:strRef>
          </c:cat>
          <c:val>
            <c:numRef>
              <c:f>'Gráficos Pilares'!$M$61:$M$64</c:f>
              <c:numCache>
                <c:formatCode>0.00</c:formatCode>
                <c:ptCount val="4"/>
                <c:pt idx="0">
                  <c:v>1</c:v>
                </c:pt>
                <c:pt idx="1">
                  <c:v>4.333333333333333</c:v>
                </c:pt>
                <c:pt idx="2">
                  <c:v>3.16</c:v>
                </c:pt>
                <c:pt idx="3">
                  <c:v>1.9411764705882353</c:v>
                </c:pt>
              </c:numCache>
            </c:numRef>
          </c:val>
        </c:ser>
        <c:ser>
          <c:idx val="1"/>
          <c:order val="1"/>
          <c:tx>
            <c:strRef>
              <c:f>'Gráficos Pilares'!$N$59</c:f>
              <c:strCache>
                <c:ptCount val="1"/>
                <c:pt idx="0">
                  <c:v>Puntaje Óptimo</c:v>
                </c:pt>
              </c:strCache>
            </c:strRef>
          </c:tx>
          <c:spPr>
            <a:ln>
              <a:solidFill>
                <a:srgbClr val="92D050"/>
              </a:solidFill>
            </a:ln>
          </c:spPr>
          <c:cat>
            <c:strRef>
              <c:f>'Gráficos Pilares'!$A$61:$A$64</c:f>
              <c:strCache>
                <c:ptCount val="4"/>
                <c:pt idx="0">
                  <c:v>Comunidad</c:v>
                </c:pt>
                <c:pt idx="1">
                  <c:v>Cumplimiento normativo</c:v>
                </c:pt>
                <c:pt idx="2">
                  <c:v>Dirección</c:v>
                </c:pt>
                <c:pt idx="3">
                  <c:v>Transparencia con la sociedad</c:v>
                </c:pt>
              </c:strCache>
            </c:strRef>
          </c:cat>
          <c:val>
            <c:numRef>
              <c:f>'Gráficos Pilares'!$N$61:$N$64</c:f>
              <c:numCache>
                <c:formatCode>0.00</c:formatCode>
                <c:ptCount val="4"/>
                <c:pt idx="0">
                  <c:v>5</c:v>
                </c:pt>
                <c:pt idx="1">
                  <c:v>5</c:v>
                </c:pt>
                <c:pt idx="2">
                  <c:v>5</c:v>
                </c:pt>
                <c:pt idx="3">
                  <c:v>5</c:v>
                </c:pt>
              </c:numCache>
            </c:numRef>
          </c:val>
        </c:ser>
        <c:axId val="91250048"/>
        <c:axId val="91251840"/>
      </c:radarChart>
      <c:catAx>
        <c:axId val="91250048"/>
        <c:scaling>
          <c:orientation val="minMax"/>
        </c:scaling>
        <c:axPos val="b"/>
        <c:numFmt formatCode="General" sourceLinked="1"/>
        <c:tickLblPos val="nextTo"/>
        <c:crossAx val="91251840"/>
        <c:crosses val="autoZero"/>
        <c:lblAlgn val="ctr"/>
        <c:lblOffset val="100"/>
      </c:catAx>
      <c:valAx>
        <c:axId val="91251840"/>
        <c:scaling>
          <c:orientation val="minMax"/>
        </c:scaling>
        <c:delete val="1"/>
        <c:axPos val="l"/>
        <c:majorGridlines/>
        <c:numFmt formatCode="0.00" sourceLinked="1"/>
        <c:tickLblPos val="none"/>
        <c:crossAx val="91250048"/>
        <c:crosses val="autoZero"/>
        <c:crossBetween val="between"/>
      </c:valAx>
    </c:plotArea>
    <c:legend>
      <c:legendPos val="t"/>
    </c:legend>
    <c:plotVisOnly val="1"/>
    <c:dispBlanksAs val="gap"/>
  </c:chart>
  <c:txPr>
    <a:bodyPr/>
    <a:lstStyle/>
    <a:p>
      <a:pPr>
        <a:defRPr sz="1200">
          <a:latin typeface="Times New Roman" pitchFamily="18" charset="0"/>
          <a:cs typeface="Times New Roman" pitchFamily="18" charset="0"/>
        </a:defRPr>
      </a:pPr>
      <a:endParaRPr lang="es-EC"/>
    </a:p>
  </c:tx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EC"/>
  <c:chart>
    <c:title>
      <c:tx>
        <c:rich>
          <a:bodyPr/>
          <a:lstStyle/>
          <a:p>
            <a:pPr>
              <a:defRPr/>
            </a:pPr>
            <a:r>
              <a:rPr lang="en-US"/>
              <a:t>NUESTRA COMIDA </a:t>
            </a:r>
          </a:p>
        </c:rich>
      </c:tx>
    </c:title>
    <c:plotArea>
      <c:layout/>
      <c:radarChart>
        <c:radarStyle val="marker"/>
        <c:ser>
          <c:idx val="0"/>
          <c:order val="0"/>
          <c:tx>
            <c:strRef>
              <c:f>'Gráficos Pilares'!$M$2</c:f>
              <c:strCache>
                <c:ptCount val="1"/>
                <c:pt idx="0">
                  <c:v>Puntaje de la Empresa</c:v>
                </c:pt>
              </c:strCache>
            </c:strRef>
          </c:tx>
          <c:spPr>
            <a:ln>
              <a:solidFill>
                <a:srgbClr val="FF0000"/>
              </a:solidFill>
            </a:ln>
          </c:spPr>
          <c:cat>
            <c:strRef>
              <c:f>('Gráficos Pilares'!$A$12:$A$15,'Gráficos Pilares'!$A$4:$A$10)</c:f>
              <c:strCache>
                <c:ptCount val="11"/>
                <c:pt idx="0">
                  <c:v>Desempeño económico</c:v>
                </c:pt>
                <c:pt idx="1">
                  <c:v>Presencia en el mercado</c:v>
                </c:pt>
                <c:pt idx="2">
                  <c:v>Impactos económicos indirectos</c:v>
                </c:pt>
                <c:pt idx="3">
                  <c:v>Dirección</c:v>
                </c:pt>
                <c:pt idx="4">
                  <c:v>Salud y seguridad del cliente</c:v>
                </c:pt>
                <c:pt idx="5">
                  <c:v>Comportamiento de competencia desleal</c:v>
                </c:pt>
                <c:pt idx="6">
                  <c:v>Productos y servicios</c:v>
                </c:pt>
                <c:pt idx="7">
                  <c:v>Comunicaciones de marketing</c:v>
                </c:pt>
                <c:pt idx="8">
                  <c:v>Intimidad del cliente</c:v>
                </c:pt>
                <c:pt idx="9">
                  <c:v>Cumplimiento normativo</c:v>
                </c:pt>
                <c:pt idx="10">
                  <c:v>Dirección</c:v>
                </c:pt>
              </c:strCache>
            </c:strRef>
          </c:cat>
          <c:val>
            <c:numRef>
              <c:f>('Gráficos Pilares'!$M$12:$M$15,'Gráficos Pilares'!$M$4:$M$10)</c:f>
              <c:numCache>
                <c:formatCode>0.00</c:formatCode>
                <c:ptCount val="11"/>
                <c:pt idx="0">
                  <c:v>3.6956521739130435</c:v>
                </c:pt>
                <c:pt idx="1">
                  <c:v>4.5</c:v>
                </c:pt>
                <c:pt idx="2">
                  <c:v>1</c:v>
                </c:pt>
                <c:pt idx="3">
                  <c:v>2.8</c:v>
                </c:pt>
                <c:pt idx="4">
                  <c:v>4.7142857142857144</c:v>
                </c:pt>
                <c:pt idx="5">
                  <c:v>2.3333333333333335</c:v>
                </c:pt>
                <c:pt idx="6">
                  <c:v>4.4545454545454541</c:v>
                </c:pt>
                <c:pt idx="7">
                  <c:v>3</c:v>
                </c:pt>
                <c:pt idx="8">
                  <c:v>1</c:v>
                </c:pt>
                <c:pt idx="9">
                  <c:v>2.3333333333333335</c:v>
                </c:pt>
                <c:pt idx="10">
                  <c:v>4.25</c:v>
                </c:pt>
              </c:numCache>
            </c:numRef>
          </c:val>
        </c:ser>
        <c:ser>
          <c:idx val="1"/>
          <c:order val="1"/>
          <c:tx>
            <c:strRef>
              <c:f>'Gráficos Pilares'!$N$2</c:f>
              <c:strCache>
                <c:ptCount val="1"/>
                <c:pt idx="0">
                  <c:v>Puntaje Óptimo</c:v>
                </c:pt>
              </c:strCache>
            </c:strRef>
          </c:tx>
          <c:spPr>
            <a:ln>
              <a:solidFill>
                <a:srgbClr val="92D050"/>
              </a:solidFill>
            </a:ln>
          </c:spPr>
          <c:cat>
            <c:strRef>
              <c:f>('Gráficos Pilares'!$A$12:$A$15,'Gráficos Pilares'!$A$4:$A$10)</c:f>
              <c:strCache>
                <c:ptCount val="11"/>
                <c:pt idx="0">
                  <c:v>Desempeño económico</c:v>
                </c:pt>
                <c:pt idx="1">
                  <c:v>Presencia en el mercado</c:v>
                </c:pt>
                <c:pt idx="2">
                  <c:v>Impactos económicos indirectos</c:v>
                </c:pt>
                <c:pt idx="3">
                  <c:v>Dirección</c:v>
                </c:pt>
                <c:pt idx="4">
                  <c:v>Salud y seguridad del cliente</c:v>
                </c:pt>
                <c:pt idx="5">
                  <c:v>Comportamiento de competencia desleal</c:v>
                </c:pt>
                <c:pt idx="6">
                  <c:v>Productos y servicios</c:v>
                </c:pt>
                <c:pt idx="7">
                  <c:v>Comunicaciones de marketing</c:v>
                </c:pt>
                <c:pt idx="8">
                  <c:v>Intimidad del cliente</c:v>
                </c:pt>
                <c:pt idx="9">
                  <c:v>Cumplimiento normativo</c:v>
                </c:pt>
                <c:pt idx="10">
                  <c:v>Dirección</c:v>
                </c:pt>
              </c:strCache>
            </c:strRef>
          </c:cat>
          <c:val>
            <c:numRef>
              <c:f>('Gráficos Pilares'!$N$12:$N$15,'Gráficos Pilares'!$N$4:$N$10)</c:f>
              <c:numCache>
                <c:formatCode>0.00</c:formatCode>
                <c:ptCount val="11"/>
                <c:pt idx="0">
                  <c:v>5</c:v>
                </c:pt>
                <c:pt idx="1">
                  <c:v>5</c:v>
                </c:pt>
                <c:pt idx="2">
                  <c:v>5</c:v>
                </c:pt>
                <c:pt idx="3">
                  <c:v>5</c:v>
                </c:pt>
                <c:pt idx="4">
                  <c:v>5</c:v>
                </c:pt>
                <c:pt idx="5">
                  <c:v>5</c:v>
                </c:pt>
                <c:pt idx="6">
                  <c:v>5</c:v>
                </c:pt>
                <c:pt idx="7">
                  <c:v>5</c:v>
                </c:pt>
                <c:pt idx="8">
                  <c:v>5</c:v>
                </c:pt>
                <c:pt idx="9">
                  <c:v>5</c:v>
                </c:pt>
                <c:pt idx="10">
                  <c:v>5</c:v>
                </c:pt>
              </c:numCache>
            </c:numRef>
          </c:val>
        </c:ser>
        <c:axId val="91280896"/>
        <c:axId val="91282432"/>
      </c:radarChart>
      <c:catAx>
        <c:axId val="91280896"/>
        <c:scaling>
          <c:orientation val="minMax"/>
        </c:scaling>
        <c:axPos val="b"/>
        <c:numFmt formatCode="General" sourceLinked="1"/>
        <c:tickLblPos val="nextTo"/>
        <c:crossAx val="91282432"/>
        <c:crosses val="autoZero"/>
        <c:lblAlgn val="ctr"/>
        <c:lblOffset val="100"/>
      </c:catAx>
      <c:valAx>
        <c:axId val="91282432"/>
        <c:scaling>
          <c:orientation val="minMax"/>
        </c:scaling>
        <c:delete val="1"/>
        <c:axPos val="l"/>
        <c:majorGridlines/>
        <c:numFmt formatCode="0.00" sourceLinked="1"/>
        <c:tickLblPos val="none"/>
        <c:crossAx val="91280896"/>
        <c:crosses val="autoZero"/>
        <c:crossBetween val="between"/>
      </c:valAx>
    </c:plotArea>
    <c:legend>
      <c:legendPos val="t"/>
    </c:legend>
    <c:plotVisOnly val="1"/>
    <c:dispBlanksAs val="gap"/>
  </c:chart>
  <c:txPr>
    <a:bodyPr/>
    <a:lstStyle/>
    <a:p>
      <a:pPr>
        <a:defRPr sz="1200">
          <a:latin typeface="Times New Roman" pitchFamily="18" charset="0"/>
          <a:cs typeface="Times New Roman" pitchFamily="18" charset="0"/>
        </a:defRPr>
      </a:pPr>
      <a:endParaRPr lang="es-EC"/>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1133475</xdr:colOff>
      <xdr:row>11</xdr:row>
      <xdr:rowOff>85725</xdr:rowOff>
    </xdr:from>
    <xdr:to>
      <xdr:col>9</xdr:col>
      <xdr:colOff>314325</xdr:colOff>
      <xdr:row>34</xdr:row>
      <xdr:rowOff>123825</xdr:rowOff>
    </xdr:to>
    <xdr:graphicFrame macro="">
      <xdr:nvGraphicFramePr>
        <xdr:cNvPr id="751637"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1323975</xdr:colOff>
      <xdr:row>10</xdr:row>
      <xdr:rowOff>9525</xdr:rowOff>
    </xdr:from>
    <xdr:to>
      <xdr:col>8</xdr:col>
      <xdr:colOff>352425</xdr:colOff>
      <xdr:row>19</xdr:row>
      <xdr:rowOff>38100</xdr:rowOff>
    </xdr:to>
    <xdr:graphicFrame macro="">
      <xdr:nvGraphicFramePr>
        <xdr:cNvPr id="1428"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14</xdr:col>
      <xdr:colOff>552450</xdr:colOff>
      <xdr:row>20</xdr:row>
      <xdr:rowOff>19050</xdr:rowOff>
    </xdr:from>
    <xdr:to>
      <xdr:col>27</xdr:col>
      <xdr:colOff>476250</xdr:colOff>
      <xdr:row>40</xdr:row>
      <xdr:rowOff>28575</xdr:rowOff>
    </xdr:to>
    <xdr:graphicFrame macro="">
      <xdr:nvGraphicFramePr>
        <xdr:cNvPr id="299444"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123825</xdr:colOff>
      <xdr:row>42</xdr:row>
      <xdr:rowOff>809625</xdr:rowOff>
    </xdr:from>
    <xdr:to>
      <xdr:col>24</xdr:col>
      <xdr:colOff>28575</xdr:colOff>
      <xdr:row>56</xdr:row>
      <xdr:rowOff>123825</xdr:rowOff>
    </xdr:to>
    <xdr:graphicFrame macro="">
      <xdr:nvGraphicFramePr>
        <xdr:cNvPr id="299445"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85725</xdr:colOff>
      <xdr:row>57</xdr:row>
      <xdr:rowOff>419100</xdr:rowOff>
    </xdr:from>
    <xdr:to>
      <xdr:col>23</xdr:col>
      <xdr:colOff>533400</xdr:colOff>
      <xdr:row>67</xdr:row>
      <xdr:rowOff>9525</xdr:rowOff>
    </xdr:to>
    <xdr:graphicFrame macro="">
      <xdr:nvGraphicFramePr>
        <xdr:cNvPr id="299446"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600075</xdr:colOff>
      <xdr:row>1</xdr:row>
      <xdr:rowOff>0</xdr:rowOff>
    </xdr:from>
    <xdr:to>
      <xdr:col>23</xdr:col>
      <xdr:colOff>600075</xdr:colOff>
      <xdr:row>16</xdr:row>
      <xdr:rowOff>38100</xdr:rowOff>
    </xdr:to>
    <xdr:graphicFrame macro="">
      <xdr:nvGraphicFramePr>
        <xdr:cNvPr id="299447"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O442"/>
  <sheetViews>
    <sheetView topLeftCell="A3" zoomScaleNormal="100" workbookViewId="0">
      <selection activeCell="A14" sqref="A14:A16"/>
    </sheetView>
  </sheetViews>
  <sheetFormatPr baseColWidth="10" defaultColWidth="9.140625" defaultRowHeight="15.75"/>
  <cols>
    <col min="1" max="1" width="18.7109375" style="4" customWidth="1"/>
    <col min="2" max="2" width="85.7109375" style="74" customWidth="1"/>
    <col min="3" max="3" width="5" style="95" bestFit="1" customWidth="1"/>
    <col min="4" max="4" width="5.42578125" style="75" bestFit="1" customWidth="1"/>
    <col min="5" max="5" width="6.28515625" style="95" customWidth="1"/>
    <col min="6" max="6" width="6" style="75" bestFit="1" customWidth="1"/>
    <col min="7" max="7" width="61" style="76" customWidth="1"/>
    <col min="8" max="8" width="32.28515625" style="77" customWidth="1"/>
    <col min="9" max="9" width="6.42578125" style="78" hidden="1" customWidth="1"/>
    <col min="10" max="10" width="36.42578125" style="73" hidden="1" customWidth="1"/>
    <col min="11" max="11" width="20.42578125" style="73" hidden="1" customWidth="1"/>
    <col min="12" max="12" width="12.5703125" style="73" hidden="1" customWidth="1"/>
    <col min="13" max="13" width="16.140625" style="73" hidden="1" customWidth="1"/>
    <col min="14" max="14" width="5" style="73" hidden="1" customWidth="1"/>
    <col min="15" max="15" width="10.28515625" style="73" customWidth="1"/>
    <col min="16" max="16384" width="9.140625" style="4"/>
  </cols>
  <sheetData>
    <row r="1" spans="1:14" ht="32.25" thickBot="1">
      <c r="A1" s="65" t="s">
        <v>661</v>
      </c>
      <c r="B1" s="66"/>
      <c r="C1" s="66"/>
      <c r="D1" s="66"/>
      <c r="E1" s="66"/>
      <c r="F1" s="66"/>
      <c r="G1" s="67"/>
      <c r="H1" s="68"/>
      <c r="I1" s="64">
        <f>+I111+I237+I275</f>
        <v>362</v>
      </c>
      <c r="J1" s="69" t="s">
        <v>165</v>
      </c>
      <c r="K1" s="70" t="s">
        <v>37</v>
      </c>
      <c r="L1" s="71" t="s">
        <v>170</v>
      </c>
      <c r="M1" s="72" t="s">
        <v>171</v>
      </c>
    </row>
    <row r="2" spans="1:14" ht="16.5" thickBot="1">
      <c r="C2" s="75"/>
      <c r="E2" s="75"/>
      <c r="K2" s="79" t="s">
        <v>172</v>
      </c>
      <c r="L2" s="80">
        <f>+I60</f>
        <v>44</v>
      </c>
      <c r="M2" s="81" t="s">
        <v>173</v>
      </c>
      <c r="N2" s="73">
        <f>+L2*0.5</f>
        <v>22</v>
      </c>
    </row>
    <row r="3" spans="1:14">
      <c r="A3" s="268" t="s">
        <v>543</v>
      </c>
      <c r="B3" s="269"/>
      <c r="C3" s="269"/>
      <c r="D3" s="269"/>
      <c r="E3" s="269"/>
      <c r="F3" s="270"/>
      <c r="G3" s="82"/>
      <c r="H3" s="68"/>
    </row>
    <row r="4" spans="1:14">
      <c r="A4" s="235" t="s">
        <v>585</v>
      </c>
      <c r="B4" s="236"/>
      <c r="C4" s="236"/>
      <c r="D4" s="236"/>
      <c r="E4" s="236"/>
      <c r="F4" s="237"/>
      <c r="G4" s="216" t="s">
        <v>552</v>
      </c>
      <c r="H4" s="68"/>
    </row>
    <row r="5" spans="1:14">
      <c r="A5" s="217" t="s">
        <v>415</v>
      </c>
      <c r="B5" s="218"/>
      <c r="C5" s="218"/>
      <c r="D5" s="218"/>
      <c r="E5" s="218"/>
      <c r="F5" s="219"/>
      <c r="G5" s="216"/>
      <c r="I5" s="64">
        <f>+SUM(I6:I58)</f>
        <v>48</v>
      </c>
      <c r="J5" s="73" t="s">
        <v>169</v>
      </c>
    </row>
    <row r="6" spans="1:14" ht="31.5">
      <c r="A6" s="254" t="s">
        <v>416</v>
      </c>
      <c r="B6" s="84" t="s">
        <v>238</v>
      </c>
      <c r="C6" s="85" t="s">
        <v>555</v>
      </c>
      <c r="D6" s="85"/>
      <c r="E6" s="85"/>
      <c r="F6" s="86"/>
      <c r="I6" s="78">
        <f>+COUNTA(B6:B12)</f>
        <v>7</v>
      </c>
    </row>
    <row r="7" spans="1:14" ht="31.5">
      <c r="A7" s="254"/>
      <c r="B7" s="87" t="s">
        <v>255</v>
      </c>
      <c r="C7" s="85" t="s">
        <v>555</v>
      </c>
      <c r="D7" s="85"/>
      <c r="E7" s="85"/>
      <c r="F7" s="86"/>
    </row>
    <row r="8" spans="1:14" ht="31.5">
      <c r="A8" s="254"/>
      <c r="B8" s="87" t="s">
        <v>237</v>
      </c>
      <c r="C8" s="85" t="s">
        <v>555</v>
      </c>
      <c r="D8" s="85"/>
      <c r="E8" s="85"/>
      <c r="F8" s="86"/>
    </row>
    <row r="9" spans="1:14" ht="31.5">
      <c r="A9" s="254"/>
      <c r="B9" s="88" t="s">
        <v>256</v>
      </c>
      <c r="C9" s="85" t="s">
        <v>555</v>
      </c>
      <c r="D9" s="85"/>
      <c r="E9" s="85"/>
      <c r="F9" s="86"/>
      <c r="H9" s="68"/>
    </row>
    <row r="10" spans="1:14" ht="31.5">
      <c r="A10" s="254"/>
      <c r="B10" s="84" t="s">
        <v>239</v>
      </c>
      <c r="C10" s="85" t="s">
        <v>555</v>
      </c>
      <c r="D10" s="85"/>
      <c r="E10" s="85"/>
      <c r="F10" s="86"/>
      <c r="G10" s="82"/>
      <c r="H10" s="68"/>
    </row>
    <row r="11" spans="1:14" ht="47.25">
      <c r="A11" s="254" t="s">
        <v>417</v>
      </c>
      <c r="B11" s="84" t="s">
        <v>240</v>
      </c>
      <c r="C11" s="85" t="s">
        <v>555</v>
      </c>
      <c r="D11" s="85"/>
      <c r="E11" s="85"/>
      <c r="F11" s="86"/>
      <c r="G11" s="82"/>
      <c r="H11" s="68"/>
    </row>
    <row r="12" spans="1:14" ht="31.5">
      <c r="A12" s="254"/>
      <c r="B12" s="84" t="s">
        <v>241</v>
      </c>
      <c r="C12" s="85"/>
      <c r="D12" s="85" t="s">
        <v>555</v>
      </c>
      <c r="E12" s="85"/>
      <c r="F12" s="86"/>
      <c r="G12" s="82"/>
      <c r="H12" s="68"/>
    </row>
    <row r="13" spans="1:14" ht="78.75">
      <c r="A13" s="235" t="s">
        <v>141</v>
      </c>
      <c r="B13" s="236"/>
      <c r="C13" s="236"/>
      <c r="D13" s="236"/>
      <c r="E13" s="236"/>
      <c r="F13" s="237"/>
      <c r="G13" s="83" t="s">
        <v>30</v>
      </c>
      <c r="H13" s="89" t="s">
        <v>31</v>
      </c>
    </row>
    <row r="14" spans="1:14" ht="31.5">
      <c r="A14" s="238" t="s">
        <v>142</v>
      </c>
      <c r="B14" s="90" t="s">
        <v>32</v>
      </c>
      <c r="C14" s="85"/>
      <c r="D14" s="85"/>
      <c r="E14" s="85" t="s">
        <v>555</v>
      </c>
      <c r="F14" s="86"/>
      <c r="G14" s="82"/>
      <c r="H14" s="68"/>
      <c r="I14" s="78">
        <f>+COUNTA(B14:B16)</f>
        <v>3</v>
      </c>
    </row>
    <row r="15" spans="1:14" ht="31.5">
      <c r="A15" s="238"/>
      <c r="B15" s="90" t="s">
        <v>361</v>
      </c>
      <c r="C15" s="85" t="s">
        <v>555</v>
      </c>
      <c r="D15" s="85"/>
      <c r="E15" s="85"/>
      <c r="F15" s="86"/>
      <c r="H15" s="68"/>
    </row>
    <row r="16" spans="1:14" ht="31.5">
      <c r="A16" s="238"/>
      <c r="B16" s="90" t="s">
        <v>362</v>
      </c>
      <c r="C16" s="85"/>
      <c r="D16" s="85"/>
      <c r="E16" s="85" t="s">
        <v>555</v>
      </c>
      <c r="F16" s="86"/>
      <c r="G16" s="82"/>
      <c r="H16" s="68"/>
    </row>
    <row r="17" spans="1:9">
      <c r="A17" s="235" t="s">
        <v>254</v>
      </c>
      <c r="B17" s="236"/>
      <c r="C17" s="236"/>
      <c r="D17" s="236"/>
      <c r="E17" s="236"/>
      <c r="F17" s="237"/>
      <c r="G17" s="82"/>
      <c r="H17" s="68"/>
    </row>
    <row r="18" spans="1:9">
      <c r="A18" s="254" t="s">
        <v>419</v>
      </c>
      <c r="B18" s="84" t="s">
        <v>242</v>
      </c>
      <c r="C18" s="85" t="s">
        <v>555</v>
      </c>
      <c r="D18" s="85"/>
      <c r="E18" s="85"/>
      <c r="F18" s="86"/>
      <c r="G18" s="82"/>
      <c r="H18" s="68"/>
      <c r="I18" s="78">
        <f>+COUNTA(B18:B28)</f>
        <v>11</v>
      </c>
    </row>
    <row r="19" spans="1:9" ht="47.25">
      <c r="A19" s="254"/>
      <c r="B19" s="84" t="s">
        <v>257</v>
      </c>
      <c r="C19" s="85" t="s">
        <v>555</v>
      </c>
      <c r="D19" s="85"/>
      <c r="E19" s="85"/>
      <c r="F19" s="86"/>
      <c r="G19" s="82"/>
      <c r="H19" s="68"/>
    </row>
    <row r="20" spans="1:9" ht="31.5">
      <c r="A20" s="254"/>
      <c r="B20" s="91" t="s">
        <v>258</v>
      </c>
      <c r="C20" s="85" t="s">
        <v>555</v>
      </c>
      <c r="D20" s="85"/>
      <c r="E20" s="85"/>
      <c r="F20" s="86"/>
      <c r="G20" s="82"/>
      <c r="H20" s="68"/>
    </row>
    <row r="21" spans="1:9">
      <c r="A21" s="254"/>
      <c r="B21" s="91" t="s">
        <v>259</v>
      </c>
      <c r="C21" s="85" t="s">
        <v>555</v>
      </c>
      <c r="D21" s="85"/>
      <c r="E21" s="85"/>
      <c r="F21" s="86"/>
      <c r="G21" s="82"/>
      <c r="H21" s="68"/>
    </row>
    <row r="22" spans="1:9" ht="47.25">
      <c r="A22" s="254" t="s">
        <v>420</v>
      </c>
      <c r="B22" s="84" t="s">
        <v>260</v>
      </c>
      <c r="C22" s="85"/>
      <c r="D22" s="85" t="s">
        <v>555</v>
      </c>
      <c r="E22" s="85"/>
      <c r="F22" s="86"/>
      <c r="G22" s="82"/>
      <c r="H22" s="68"/>
    </row>
    <row r="23" spans="1:9" ht="31.5">
      <c r="A23" s="254"/>
      <c r="B23" s="84" t="s">
        <v>261</v>
      </c>
      <c r="C23" s="85" t="s">
        <v>555</v>
      </c>
      <c r="D23" s="85"/>
      <c r="E23" s="85"/>
      <c r="F23" s="86"/>
      <c r="G23" s="82"/>
      <c r="H23" s="68"/>
    </row>
    <row r="24" spans="1:9">
      <c r="A24" s="254" t="s">
        <v>421</v>
      </c>
      <c r="B24" s="84" t="s">
        <v>399</v>
      </c>
      <c r="C24" s="85" t="s">
        <v>555</v>
      </c>
      <c r="D24" s="85"/>
      <c r="E24" s="85"/>
      <c r="F24" s="86"/>
      <c r="G24" s="82"/>
      <c r="H24" s="68"/>
    </row>
    <row r="25" spans="1:9">
      <c r="A25" s="254"/>
      <c r="B25" s="91" t="s">
        <v>262</v>
      </c>
      <c r="C25" s="85" t="s">
        <v>555</v>
      </c>
      <c r="D25" s="85"/>
      <c r="E25" s="85"/>
      <c r="F25" s="86"/>
      <c r="G25" s="82"/>
      <c r="H25" s="68"/>
    </row>
    <row r="26" spans="1:9" ht="31.5">
      <c r="A26" s="254"/>
      <c r="B26" s="84" t="s">
        <v>263</v>
      </c>
      <c r="C26" s="85" t="s">
        <v>555</v>
      </c>
      <c r="D26" s="85"/>
      <c r="E26" s="85"/>
      <c r="F26" s="86"/>
      <c r="G26" s="82"/>
      <c r="H26" s="68"/>
    </row>
    <row r="27" spans="1:9" ht="31.5">
      <c r="A27" s="254"/>
      <c r="B27" s="91" t="s">
        <v>264</v>
      </c>
      <c r="C27" s="85" t="s">
        <v>555</v>
      </c>
      <c r="D27" s="85"/>
      <c r="E27" s="85"/>
      <c r="F27" s="86"/>
      <c r="G27" s="82"/>
      <c r="H27" s="68"/>
    </row>
    <row r="28" spans="1:9" ht="31.5">
      <c r="A28" s="254"/>
      <c r="B28" s="84" t="s">
        <v>422</v>
      </c>
      <c r="C28" s="85"/>
      <c r="D28" s="85"/>
      <c r="E28" s="85" t="s">
        <v>555</v>
      </c>
      <c r="F28" s="86"/>
      <c r="G28" s="82"/>
      <c r="H28" s="68"/>
    </row>
    <row r="29" spans="1:9">
      <c r="A29" s="235" t="s">
        <v>423</v>
      </c>
      <c r="B29" s="236"/>
      <c r="C29" s="236"/>
      <c r="D29" s="236"/>
      <c r="E29" s="236"/>
      <c r="F29" s="237"/>
      <c r="G29" s="82"/>
      <c r="H29" s="68"/>
    </row>
    <row r="30" spans="1:9" ht="31.5">
      <c r="A30" s="254" t="s">
        <v>424</v>
      </c>
      <c r="B30" s="84" t="s">
        <v>334</v>
      </c>
      <c r="C30" s="85" t="s">
        <v>555</v>
      </c>
      <c r="D30" s="85"/>
      <c r="E30" s="85"/>
      <c r="F30" s="86"/>
      <c r="G30" s="82"/>
      <c r="H30" s="68"/>
      <c r="I30" s="78">
        <f>+COUNTA(B30:B35)</f>
        <v>6</v>
      </c>
    </row>
    <row r="31" spans="1:9" ht="31.5">
      <c r="A31" s="254"/>
      <c r="B31" s="11" t="s">
        <v>373</v>
      </c>
      <c r="C31" s="85" t="s">
        <v>555</v>
      </c>
      <c r="D31" s="85"/>
      <c r="E31" s="85"/>
      <c r="F31" s="86"/>
      <c r="G31" s="82"/>
      <c r="H31" s="68"/>
    </row>
    <row r="32" spans="1:9" ht="47.25">
      <c r="A32" s="254"/>
      <c r="B32" s="84" t="s">
        <v>265</v>
      </c>
      <c r="C32" s="85" t="s">
        <v>555</v>
      </c>
      <c r="D32" s="85"/>
      <c r="E32" s="85"/>
      <c r="F32" s="86"/>
      <c r="G32" s="82"/>
      <c r="H32" s="68"/>
    </row>
    <row r="33" spans="1:9" ht="31.5">
      <c r="A33" s="254"/>
      <c r="B33" s="84" t="s">
        <v>266</v>
      </c>
      <c r="C33" s="85"/>
      <c r="D33" s="85"/>
      <c r="E33" s="85" t="s">
        <v>555</v>
      </c>
      <c r="F33" s="86"/>
      <c r="G33" s="82"/>
      <c r="H33" s="68"/>
    </row>
    <row r="34" spans="1:9" ht="47.25">
      <c r="A34" s="254"/>
      <c r="B34" s="91" t="s">
        <v>267</v>
      </c>
      <c r="C34" s="85"/>
      <c r="D34" s="85"/>
      <c r="E34" s="85" t="s">
        <v>555</v>
      </c>
      <c r="F34" s="86"/>
      <c r="G34" s="82"/>
      <c r="H34" s="68"/>
    </row>
    <row r="35" spans="1:9" ht="31.5">
      <c r="A35" s="92" t="s">
        <v>425</v>
      </c>
      <c r="B35" s="84" t="s">
        <v>268</v>
      </c>
      <c r="C35" s="85"/>
      <c r="D35" s="85"/>
      <c r="E35" s="85" t="s">
        <v>555</v>
      </c>
      <c r="F35" s="86"/>
      <c r="G35" s="82"/>
      <c r="H35" s="68"/>
    </row>
    <row r="36" spans="1:9">
      <c r="A36" s="235" t="s">
        <v>426</v>
      </c>
      <c r="B36" s="236"/>
      <c r="C36" s="236"/>
      <c r="D36" s="236"/>
      <c r="E36" s="236"/>
      <c r="F36" s="237"/>
      <c r="G36" s="82"/>
      <c r="H36" s="68"/>
    </row>
    <row r="37" spans="1:9" ht="31.5">
      <c r="A37" s="254" t="s">
        <v>427</v>
      </c>
      <c r="B37" s="84" t="s">
        <v>243</v>
      </c>
      <c r="C37" s="85"/>
      <c r="D37" s="85"/>
      <c r="E37" s="85" t="s">
        <v>555</v>
      </c>
      <c r="F37" s="86"/>
      <c r="G37" s="82"/>
      <c r="H37" s="68"/>
      <c r="I37" s="78">
        <f>+COUNTA(B37:B38)</f>
        <v>2</v>
      </c>
    </row>
    <row r="38" spans="1:9" ht="31.5">
      <c r="A38" s="254"/>
      <c r="B38" s="91" t="s">
        <v>8</v>
      </c>
      <c r="C38" s="85"/>
      <c r="D38" s="85"/>
      <c r="E38" s="85" t="s">
        <v>555</v>
      </c>
      <c r="F38" s="86"/>
      <c r="G38" s="82"/>
      <c r="H38" s="68"/>
    </row>
    <row r="39" spans="1:9">
      <c r="A39" s="235" t="s">
        <v>143</v>
      </c>
      <c r="B39" s="236"/>
      <c r="C39" s="236"/>
      <c r="D39" s="236"/>
      <c r="E39" s="236"/>
      <c r="F39" s="237"/>
      <c r="G39" s="82"/>
      <c r="H39" s="68"/>
    </row>
    <row r="40" spans="1:9" ht="31.5">
      <c r="A40" s="254" t="s">
        <v>428</v>
      </c>
      <c r="B40" s="84" t="s">
        <v>401</v>
      </c>
      <c r="C40" s="85"/>
      <c r="D40" s="85"/>
      <c r="E40" s="85" t="s">
        <v>555</v>
      </c>
      <c r="F40" s="86"/>
      <c r="G40" s="82"/>
      <c r="H40" s="68"/>
      <c r="I40" s="78">
        <f>+COUNTA(B40:B42)</f>
        <v>3</v>
      </c>
    </row>
    <row r="41" spans="1:9" ht="31.5">
      <c r="A41" s="254"/>
      <c r="B41" s="84" t="s">
        <v>402</v>
      </c>
      <c r="C41" s="85"/>
      <c r="D41" s="85"/>
      <c r="E41" s="85" t="s">
        <v>555</v>
      </c>
      <c r="F41" s="86"/>
      <c r="G41" s="82"/>
      <c r="H41" s="68"/>
    </row>
    <row r="42" spans="1:9" ht="31.5">
      <c r="A42" s="254"/>
      <c r="B42" s="84" t="s">
        <v>382</v>
      </c>
      <c r="C42" s="85" t="s">
        <v>555</v>
      </c>
      <c r="D42" s="85"/>
      <c r="E42" s="85"/>
      <c r="F42" s="86"/>
      <c r="G42" s="82"/>
      <c r="H42" s="68"/>
    </row>
    <row r="43" spans="1:9" ht="31.5">
      <c r="A43" s="254" t="s">
        <v>64</v>
      </c>
      <c r="B43" s="93" t="s">
        <v>269</v>
      </c>
      <c r="C43" s="85" t="s">
        <v>555</v>
      </c>
      <c r="D43" s="85"/>
      <c r="E43" s="85"/>
      <c r="F43" s="86"/>
      <c r="G43" s="82"/>
      <c r="H43" s="68"/>
      <c r="I43" s="78">
        <f>+COUNTA(B43:B58)</f>
        <v>16</v>
      </c>
    </row>
    <row r="44" spans="1:9">
      <c r="A44" s="254"/>
      <c r="B44" s="93" t="s">
        <v>65</v>
      </c>
      <c r="C44" s="85"/>
      <c r="D44" s="85"/>
      <c r="E44" s="85" t="s">
        <v>555</v>
      </c>
      <c r="F44" s="86"/>
      <c r="G44" s="82"/>
      <c r="H44" s="68"/>
    </row>
    <row r="45" spans="1:9" ht="31.5">
      <c r="A45" s="254"/>
      <c r="B45" s="93" t="s">
        <v>244</v>
      </c>
      <c r="C45" s="85" t="s">
        <v>555</v>
      </c>
      <c r="D45" s="85"/>
      <c r="E45" s="85"/>
      <c r="F45" s="86"/>
      <c r="G45" s="82"/>
      <c r="H45" s="68"/>
    </row>
    <row r="46" spans="1:9" ht="31.5">
      <c r="A46" s="254"/>
      <c r="B46" s="93" t="s">
        <v>571</v>
      </c>
      <c r="C46" s="85" t="s">
        <v>555</v>
      </c>
      <c r="D46" s="85"/>
      <c r="E46" s="85"/>
      <c r="F46" s="86"/>
      <c r="G46" s="82"/>
      <c r="H46" s="68"/>
    </row>
    <row r="47" spans="1:9" ht="31.5">
      <c r="A47" s="254"/>
      <c r="B47" s="93" t="s">
        <v>245</v>
      </c>
      <c r="C47" s="85"/>
      <c r="D47" s="85"/>
      <c r="E47" s="85" t="s">
        <v>555</v>
      </c>
      <c r="F47" s="86"/>
      <c r="G47" s="82"/>
      <c r="H47" s="68"/>
    </row>
    <row r="48" spans="1:9" ht="31.5">
      <c r="A48" s="254"/>
      <c r="B48" s="84" t="s">
        <v>270</v>
      </c>
      <c r="C48" s="85" t="s">
        <v>555</v>
      </c>
      <c r="D48" s="85"/>
      <c r="E48" s="85"/>
      <c r="F48" s="86"/>
      <c r="G48" s="82"/>
      <c r="H48" s="68"/>
    </row>
    <row r="49" spans="1:10" ht="31.5">
      <c r="A49" s="92" t="s">
        <v>66</v>
      </c>
      <c r="B49" s="93" t="s">
        <v>117</v>
      </c>
      <c r="C49" s="85" t="s">
        <v>555</v>
      </c>
      <c r="D49" s="85"/>
      <c r="E49" s="85"/>
      <c r="F49" s="86"/>
      <c r="G49" s="82"/>
      <c r="H49" s="68"/>
    </row>
    <row r="50" spans="1:10" ht="31.5">
      <c r="A50" s="92" t="s">
        <v>67</v>
      </c>
      <c r="B50" s="93" t="s">
        <v>246</v>
      </c>
      <c r="C50" s="85" t="s">
        <v>555</v>
      </c>
      <c r="D50" s="85"/>
      <c r="E50" s="85"/>
      <c r="F50" s="86"/>
      <c r="G50" s="82"/>
      <c r="H50" s="68"/>
    </row>
    <row r="51" spans="1:10" ht="47.25">
      <c r="A51" s="94" t="s">
        <v>69</v>
      </c>
      <c r="B51" s="93" t="s">
        <v>247</v>
      </c>
      <c r="C51" s="85" t="s">
        <v>555</v>
      </c>
      <c r="D51" s="85"/>
      <c r="E51" s="85"/>
      <c r="F51" s="86"/>
      <c r="G51" s="82"/>
      <c r="H51" s="68"/>
    </row>
    <row r="52" spans="1:10" ht="31.5">
      <c r="A52" s="254" t="s">
        <v>71</v>
      </c>
      <c r="B52" s="93" t="s">
        <v>249</v>
      </c>
      <c r="C52" s="85" t="s">
        <v>555</v>
      </c>
      <c r="D52" s="85"/>
      <c r="E52" s="85"/>
      <c r="F52" s="86"/>
      <c r="G52" s="95"/>
      <c r="H52" s="68"/>
    </row>
    <row r="53" spans="1:10" ht="31.5">
      <c r="A53" s="254"/>
      <c r="B53" s="84" t="s">
        <v>248</v>
      </c>
      <c r="C53" s="85" t="s">
        <v>555</v>
      </c>
      <c r="D53" s="85"/>
      <c r="E53" s="85"/>
      <c r="F53" s="86"/>
      <c r="G53" s="82"/>
      <c r="H53" s="68"/>
    </row>
    <row r="54" spans="1:10">
      <c r="A54" s="254"/>
      <c r="B54" s="84" t="s">
        <v>567</v>
      </c>
      <c r="C54" s="85" t="s">
        <v>555</v>
      </c>
      <c r="D54" s="85"/>
      <c r="E54" s="85"/>
      <c r="F54" s="86"/>
      <c r="G54" s="82"/>
      <c r="H54" s="68"/>
    </row>
    <row r="55" spans="1:10" ht="47.25">
      <c r="A55" s="92" t="s">
        <v>72</v>
      </c>
      <c r="B55" s="84" t="s">
        <v>250</v>
      </c>
      <c r="C55" s="85" t="s">
        <v>555</v>
      </c>
      <c r="D55" s="85"/>
      <c r="E55" s="85"/>
      <c r="F55" s="86"/>
      <c r="G55" s="82"/>
      <c r="H55" s="68"/>
    </row>
    <row r="56" spans="1:10" ht="31.5">
      <c r="A56" s="94" t="s">
        <v>73</v>
      </c>
      <c r="B56" s="93" t="s">
        <v>251</v>
      </c>
      <c r="C56" s="85"/>
      <c r="D56" s="85"/>
      <c r="E56" s="85" t="s">
        <v>555</v>
      </c>
      <c r="F56" s="86"/>
      <c r="G56" s="82"/>
      <c r="H56" s="68"/>
    </row>
    <row r="57" spans="1:10" ht="31.5">
      <c r="A57" s="254" t="s">
        <v>75</v>
      </c>
      <c r="B57" s="93" t="s">
        <v>252</v>
      </c>
      <c r="C57" s="85" t="s">
        <v>555</v>
      </c>
      <c r="D57" s="85"/>
      <c r="E57" s="85"/>
      <c r="F57" s="86"/>
      <c r="G57" s="82"/>
      <c r="H57" s="68"/>
    </row>
    <row r="58" spans="1:10" ht="31.5">
      <c r="A58" s="254"/>
      <c r="B58" s="93" t="s">
        <v>253</v>
      </c>
      <c r="C58" s="85" t="s">
        <v>555</v>
      </c>
      <c r="D58" s="85"/>
      <c r="E58" s="85"/>
      <c r="F58" s="86"/>
      <c r="G58" s="82"/>
      <c r="H58" s="68"/>
    </row>
    <row r="59" spans="1:10">
      <c r="A59" s="232" t="s">
        <v>520</v>
      </c>
      <c r="B59" s="233"/>
      <c r="C59" s="233"/>
      <c r="D59" s="233"/>
      <c r="E59" s="233"/>
      <c r="F59" s="234"/>
      <c r="G59" s="82"/>
      <c r="H59" s="68"/>
    </row>
    <row r="60" spans="1:10">
      <c r="A60" s="232" t="s">
        <v>521</v>
      </c>
      <c r="B60" s="233"/>
      <c r="C60" s="233"/>
      <c r="D60" s="233"/>
      <c r="E60" s="233"/>
      <c r="F60" s="234"/>
      <c r="G60" s="82"/>
      <c r="H60" s="68"/>
      <c r="I60" s="64">
        <f>+I61+I85+I93+I97</f>
        <v>44</v>
      </c>
      <c r="J60" s="69" t="s">
        <v>164</v>
      </c>
    </row>
    <row r="61" spans="1:10" ht="31.5">
      <c r="A61" s="238" t="s">
        <v>522</v>
      </c>
      <c r="B61" s="96" t="s">
        <v>187</v>
      </c>
      <c r="C61" s="7"/>
      <c r="D61" s="97"/>
      <c r="E61" s="7" t="s">
        <v>555</v>
      </c>
      <c r="F61" s="98"/>
      <c r="I61" s="78">
        <f>+COUNTA(B61:B83)</f>
        <v>23</v>
      </c>
    </row>
    <row r="62" spans="1:10">
      <c r="A62" s="238"/>
      <c r="B62" s="93" t="s">
        <v>188</v>
      </c>
      <c r="C62" s="7" t="s">
        <v>555</v>
      </c>
      <c r="D62" s="97"/>
      <c r="E62" s="7"/>
      <c r="F62" s="98"/>
      <c r="G62" s="67"/>
      <c r="H62" s="68"/>
    </row>
    <row r="63" spans="1:10">
      <c r="A63" s="238"/>
      <c r="B63" s="96" t="s">
        <v>189</v>
      </c>
      <c r="C63" s="97" t="s">
        <v>555</v>
      </c>
      <c r="D63" s="97"/>
      <c r="E63" s="97"/>
      <c r="F63" s="98"/>
    </row>
    <row r="64" spans="1:10">
      <c r="A64" s="238"/>
      <c r="B64" s="96" t="s">
        <v>523</v>
      </c>
      <c r="C64" s="97" t="s">
        <v>555</v>
      </c>
      <c r="D64" s="97"/>
      <c r="E64" s="97"/>
      <c r="F64" s="98"/>
    </row>
    <row r="65" spans="1:8" ht="31.5">
      <c r="A65" s="238"/>
      <c r="B65" s="96" t="s">
        <v>524</v>
      </c>
      <c r="C65" s="7" t="s">
        <v>555</v>
      </c>
      <c r="D65" s="97"/>
      <c r="E65" s="7"/>
      <c r="F65" s="98"/>
      <c r="G65" s="82"/>
      <c r="H65" s="68"/>
    </row>
    <row r="66" spans="1:8" ht="31.5">
      <c r="A66" s="238"/>
      <c r="B66" s="96" t="s">
        <v>190</v>
      </c>
      <c r="C66" s="97" t="s">
        <v>555</v>
      </c>
      <c r="D66" s="97"/>
      <c r="E66" s="97"/>
      <c r="F66" s="98"/>
      <c r="G66" s="82"/>
      <c r="H66" s="68"/>
    </row>
    <row r="67" spans="1:8">
      <c r="A67" s="238"/>
      <c r="B67" s="96" t="s">
        <v>191</v>
      </c>
      <c r="C67" s="97"/>
      <c r="D67" s="97"/>
      <c r="E67" s="97" t="s">
        <v>555</v>
      </c>
      <c r="F67" s="98"/>
      <c r="G67" s="82"/>
      <c r="H67" s="68"/>
    </row>
    <row r="68" spans="1:8" ht="47.25">
      <c r="A68" s="99" t="s">
        <v>533</v>
      </c>
      <c r="B68" s="96" t="s">
        <v>557</v>
      </c>
      <c r="C68" s="97" t="s">
        <v>555</v>
      </c>
      <c r="D68" s="97"/>
      <c r="E68" s="97"/>
      <c r="F68" s="98"/>
      <c r="G68" s="82"/>
      <c r="H68" s="68"/>
    </row>
    <row r="69" spans="1:8">
      <c r="A69" s="238" t="s">
        <v>533</v>
      </c>
      <c r="B69" s="100" t="s">
        <v>192</v>
      </c>
      <c r="C69" s="97" t="s">
        <v>555</v>
      </c>
      <c r="D69" s="97"/>
      <c r="E69" s="97"/>
      <c r="F69" s="98"/>
      <c r="G69" s="82"/>
      <c r="H69" s="68"/>
    </row>
    <row r="70" spans="1:8" ht="31.5">
      <c r="A70" s="238"/>
      <c r="B70" s="96" t="s">
        <v>193</v>
      </c>
      <c r="C70" s="97"/>
      <c r="D70" s="97" t="s">
        <v>555</v>
      </c>
      <c r="E70" s="97"/>
      <c r="F70" s="98"/>
      <c r="G70" s="82"/>
      <c r="H70" s="68"/>
    </row>
    <row r="71" spans="1:8" ht="31.5">
      <c r="A71" s="238"/>
      <c r="B71" s="96" t="s">
        <v>194</v>
      </c>
      <c r="C71" s="97"/>
      <c r="D71" s="97"/>
      <c r="E71" s="97" t="s">
        <v>555</v>
      </c>
      <c r="F71" s="98"/>
      <c r="H71" s="68"/>
    </row>
    <row r="72" spans="1:8" ht="47.25">
      <c r="A72" s="238"/>
      <c r="B72" s="96" t="s">
        <v>195</v>
      </c>
      <c r="C72" s="97"/>
      <c r="D72" s="97"/>
      <c r="E72" s="97" t="s">
        <v>555</v>
      </c>
      <c r="F72" s="98"/>
      <c r="G72" s="82"/>
      <c r="H72" s="68"/>
    </row>
    <row r="73" spans="1:8">
      <c r="A73" s="238" t="s">
        <v>534</v>
      </c>
      <c r="B73" s="93" t="s">
        <v>535</v>
      </c>
      <c r="C73" s="97" t="s">
        <v>555</v>
      </c>
      <c r="D73" s="97"/>
      <c r="E73" s="97"/>
      <c r="F73" s="98"/>
      <c r="G73" s="82"/>
      <c r="H73" s="68"/>
    </row>
    <row r="74" spans="1:8">
      <c r="A74" s="238"/>
      <c r="B74" s="93" t="s">
        <v>9</v>
      </c>
      <c r="C74" s="97"/>
      <c r="D74" s="97"/>
      <c r="E74" s="97" t="s">
        <v>555</v>
      </c>
      <c r="F74" s="98"/>
      <c r="G74" s="82"/>
      <c r="H74" s="68"/>
    </row>
    <row r="75" spans="1:8" ht="31.5">
      <c r="A75" s="238"/>
      <c r="B75" s="93" t="s">
        <v>10</v>
      </c>
      <c r="C75" s="97"/>
      <c r="D75" s="97"/>
      <c r="E75" s="97" t="s">
        <v>555</v>
      </c>
      <c r="F75" s="98"/>
      <c r="G75" s="82"/>
      <c r="H75" s="68"/>
    </row>
    <row r="76" spans="1:8" ht="31.5">
      <c r="A76" s="238"/>
      <c r="B76" s="93" t="s">
        <v>11</v>
      </c>
      <c r="C76" s="97"/>
      <c r="D76" s="97"/>
      <c r="E76" s="97" t="s">
        <v>555</v>
      </c>
      <c r="F76" s="98"/>
    </row>
    <row r="77" spans="1:8">
      <c r="A77" s="238" t="s">
        <v>12</v>
      </c>
      <c r="B77" s="96" t="s">
        <v>13</v>
      </c>
      <c r="C77" s="7" t="s">
        <v>555</v>
      </c>
      <c r="D77" s="97"/>
      <c r="E77" s="7"/>
      <c r="F77" s="98"/>
      <c r="G77" s="82"/>
      <c r="H77" s="68"/>
    </row>
    <row r="78" spans="1:8" ht="31.5">
      <c r="A78" s="238"/>
      <c r="B78" s="96" t="s">
        <v>196</v>
      </c>
      <c r="C78" s="7" t="s">
        <v>555</v>
      </c>
      <c r="D78" s="97"/>
      <c r="E78" s="7"/>
      <c r="F78" s="98"/>
      <c r="G78" s="82"/>
      <c r="H78" s="68"/>
    </row>
    <row r="79" spans="1:8">
      <c r="A79" s="238"/>
      <c r="B79" s="96" t="s">
        <v>197</v>
      </c>
      <c r="C79" s="7" t="s">
        <v>555</v>
      </c>
      <c r="D79" s="97"/>
      <c r="E79" s="7"/>
      <c r="F79" s="98"/>
      <c r="G79" s="82"/>
      <c r="H79" s="68"/>
    </row>
    <row r="80" spans="1:8" ht="31.5">
      <c r="A80" s="238"/>
      <c r="B80" s="96" t="s">
        <v>198</v>
      </c>
      <c r="C80" s="7" t="s">
        <v>555</v>
      </c>
      <c r="D80" s="97"/>
      <c r="E80" s="7"/>
      <c r="F80" s="98"/>
    </row>
    <row r="81" spans="1:15">
      <c r="A81" s="238"/>
      <c r="B81" s="96" t="s">
        <v>199</v>
      </c>
      <c r="C81" s="7" t="s">
        <v>555</v>
      </c>
      <c r="D81" s="97"/>
      <c r="E81" s="7"/>
      <c r="F81" s="98"/>
      <c r="G81" s="82"/>
      <c r="H81" s="68"/>
    </row>
    <row r="82" spans="1:15">
      <c r="A82" s="238"/>
      <c r="B82" s="96" t="s">
        <v>14</v>
      </c>
      <c r="C82" s="7" t="s">
        <v>555</v>
      </c>
      <c r="D82" s="97"/>
      <c r="E82" s="7"/>
      <c r="F82" s="98"/>
      <c r="G82" s="82"/>
      <c r="H82" s="68"/>
    </row>
    <row r="83" spans="1:15">
      <c r="A83" s="238"/>
      <c r="B83" s="96" t="s">
        <v>15</v>
      </c>
      <c r="C83" s="7" t="s">
        <v>555</v>
      </c>
      <c r="D83" s="97"/>
      <c r="E83" s="7"/>
      <c r="F83" s="98"/>
      <c r="G83" s="82"/>
      <c r="H83" s="68"/>
    </row>
    <row r="84" spans="1:15">
      <c r="A84" s="235" t="s">
        <v>16</v>
      </c>
      <c r="B84" s="236"/>
      <c r="C84" s="236"/>
      <c r="D84" s="236"/>
      <c r="E84" s="236"/>
      <c r="F84" s="237"/>
      <c r="G84" s="82"/>
      <c r="H84" s="68"/>
    </row>
    <row r="85" spans="1:15" ht="47.25">
      <c r="A85" s="238" t="s">
        <v>17</v>
      </c>
      <c r="B85" s="96" t="s">
        <v>565</v>
      </c>
      <c r="C85" s="97" t="s">
        <v>555</v>
      </c>
      <c r="D85" s="97"/>
      <c r="E85" s="97"/>
      <c r="F85" s="98"/>
      <c r="G85" s="82"/>
      <c r="H85" s="68"/>
      <c r="I85" s="78">
        <f>+COUNTA(B85:B92)</f>
        <v>8</v>
      </c>
      <c r="O85" s="101"/>
    </row>
    <row r="86" spans="1:15" ht="31.5">
      <c r="A86" s="238"/>
      <c r="B86" s="96" t="s">
        <v>18</v>
      </c>
      <c r="C86" s="97" t="s">
        <v>555</v>
      </c>
      <c r="D86" s="97"/>
      <c r="E86" s="97"/>
      <c r="F86" s="98"/>
      <c r="G86" s="82"/>
      <c r="H86" s="68"/>
    </row>
    <row r="87" spans="1:15" ht="31.5">
      <c r="A87" s="238"/>
      <c r="B87" s="96" t="s">
        <v>19</v>
      </c>
      <c r="C87" s="97" t="s">
        <v>555</v>
      </c>
      <c r="D87" s="97"/>
      <c r="E87" s="97"/>
      <c r="F87" s="98"/>
      <c r="G87" s="82"/>
      <c r="H87" s="68"/>
      <c r="O87" s="102"/>
    </row>
    <row r="88" spans="1:15" ht="31.5">
      <c r="A88" s="238" t="s">
        <v>20</v>
      </c>
      <c r="B88" s="93" t="s">
        <v>21</v>
      </c>
      <c r="C88" s="97" t="s">
        <v>555</v>
      </c>
      <c r="D88" s="97"/>
      <c r="E88" s="97"/>
      <c r="F88" s="98"/>
      <c r="G88" s="82"/>
      <c r="H88" s="68"/>
    </row>
    <row r="89" spans="1:15">
      <c r="A89" s="238"/>
      <c r="B89" s="93" t="s">
        <v>200</v>
      </c>
      <c r="C89" s="97" t="s">
        <v>555</v>
      </c>
      <c r="D89" s="97"/>
      <c r="E89" s="97"/>
      <c r="F89" s="98"/>
      <c r="G89" s="82"/>
      <c r="H89" s="68"/>
    </row>
    <row r="90" spans="1:15" ht="31.5">
      <c r="A90" s="238"/>
      <c r="B90" s="93" t="s">
        <v>201</v>
      </c>
      <c r="C90" s="97"/>
      <c r="D90" s="97" t="s">
        <v>555</v>
      </c>
      <c r="E90" s="97"/>
      <c r="F90" s="98"/>
    </row>
    <row r="91" spans="1:15" ht="31.5">
      <c r="A91" s="238" t="s">
        <v>22</v>
      </c>
      <c r="B91" s="96" t="s">
        <v>23</v>
      </c>
      <c r="C91" s="97"/>
      <c r="D91" s="97" t="s">
        <v>555</v>
      </c>
      <c r="E91" s="97"/>
      <c r="F91" s="98"/>
      <c r="G91" s="82"/>
      <c r="H91" s="68"/>
    </row>
    <row r="92" spans="1:15" ht="31.5">
      <c r="A92" s="238"/>
      <c r="B92" s="93" t="s">
        <v>566</v>
      </c>
      <c r="C92" s="97" t="s">
        <v>555</v>
      </c>
      <c r="D92" s="97"/>
      <c r="E92" s="97"/>
      <c r="F92" s="98"/>
      <c r="G92" s="82"/>
      <c r="H92" s="68"/>
      <c r="O92" s="102"/>
    </row>
    <row r="93" spans="1:15">
      <c r="A93" s="235" t="s">
        <v>24</v>
      </c>
      <c r="B93" s="236"/>
      <c r="C93" s="236"/>
      <c r="D93" s="236"/>
      <c r="E93" s="236"/>
      <c r="F93" s="237"/>
      <c r="I93" s="78">
        <f>+COUNTA(B94:B96)</f>
        <v>3</v>
      </c>
    </row>
    <row r="94" spans="1:15" ht="31.5">
      <c r="A94" s="238" t="s">
        <v>25</v>
      </c>
      <c r="B94" s="96" t="s">
        <v>202</v>
      </c>
      <c r="C94" s="97"/>
      <c r="D94" s="97"/>
      <c r="E94" s="97" t="s">
        <v>555</v>
      </c>
      <c r="F94" s="98"/>
      <c r="G94" s="82"/>
      <c r="H94" s="68"/>
    </row>
    <row r="95" spans="1:15" ht="31.5">
      <c r="A95" s="238"/>
      <c r="B95" s="96" t="s">
        <v>203</v>
      </c>
      <c r="C95" s="97"/>
      <c r="D95" s="97"/>
      <c r="E95" s="97" t="s">
        <v>555</v>
      </c>
      <c r="F95" s="98"/>
      <c r="G95" s="82"/>
      <c r="H95" s="68"/>
    </row>
    <row r="96" spans="1:15" ht="31.5">
      <c r="A96" s="99" t="s">
        <v>384</v>
      </c>
      <c r="B96" s="96" t="s">
        <v>385</v>
      </c>
      <c r="C96" s="97"/>
      <c r="D96" s="97"/>
      <c r="E96" s="97" t="s">
        <v>555</v>
      </c>
      <c r="F96" s="98"/>
    </row>
    <row r="97" spans="1:14">
      <c r="A97" s="99" t="s">
        <v>64</v>
      </c>
      <c r="B97" s="11" t="s">
        <v>215</v>
      </c>
      <c r="C97" s="7" t="s">
        <v>555</v>
      </c>
      <c r="D97" s="97"/>
      <c r="E97" s="7"/>
      <c r="F97" s="98"/>
      <c r="G97" s="82"/>
      <c r="H97" s="68"/>
      <c r="I97" s="78">
        <f>+COUNTA(B97:B106)</f>
        <v>10</v>
      </c>
    </row>
    <row r="98" spans="1:14">
      <c r="A98" s="238" t="s">
        <v>66</v>
      </c>
      <c r="B98" s="11" t="s">
        <v>376</v>
      </c>
      <c r="C98" s="7" t="s">
        <v>555</v>
      </c>
      <c r="D98" s="97"/>
      <c r="E98" s="7"/>
      <c r="F98" s="98"/>
      <c r="G98" s="82"/>
      <c r="H98" s="68"/>
    </row>
    <row r="99" spans="1:14" ht="31.5">
      <c r="A99" s="238"/>
      <c r="B99" s="11" t="s">
        <v>386</v>
      </c>
      <c r="C99" s="7"/>
      <c r="D99" s="97"/>
      <c r="E99" s="7" t="s">
        <v>555</v>
      </c>
      <c r="F99" s="98"/>
      <c r="G99" s="82"/>
      <c r="H99" s="68"/>
    </row>
    <row r="100" spans="1:14" ht="31.5">
      <c r="A100" s="99" t="s">
        <v>67</v>
      </c>
      <c r="B100" s="84" t="s">
        <v>387</v>
      </c>
      <c r="C100" s="7"/>
      <c r="D100" s="97" t="s">
        <v>555</v>
      </c>
      <c r="E100" s="7"/>
      <c r="F100" s="98"/>
      <c r="G100" s="82"/>
      <c r="H100" s="68"/>
    </row>
    <row r="101" spans="1:14" ht="47.25">
      <c r="A101" s="99" t="s">
        <v>68</v>
      </c>
      <c r="B101" s="11" t="s">
        <v>536</v>
      </c>
      <c r="C101" s="7"/>
      <c r="D101" s="97"/>
      <c r="E101" s="7" t="s">
        <v>555</v>
      </c>
      <c r="F101" s="98"/>
    </row>
    <row r="102" spans="1:14" ht="31.5">
      <c r="A102" s="99" t="s">
        <v>69</v>
      </c>
      <c r="B102" s="11" t="s">
        <v>346</v>
      </c>
      <c r="C102" s="7"/>
      <c r="D102" s="97"/>
      <c r="E102" s="7" t="s">
        <v>555</v>
      </c>
      <c r="F102" s="98"/>
      <c r="G102" s="82"/>
      <c r="H102" s="68"/>
    </row>
    <row r="103" spans="1:14" ht="31.5">
      <c r="A103" s="99" t="s">
        <v>71</v>
      </c>
      <c r="B103" s="11" t="s">
        <v>216</v>
      </c>
      <c r="C103" s="7"/>
      <c r="D103" s="97" t="s">
        <v>555</v>
      </c>
      <c r="E103" s="7"/>
      <c r="F103" s="98"/>
      <c r="G103" s="82"/>
      <c r="H103" s="68"/>
    </row>
    <row r="104" spans="1:14" ht="31.5">
      <c r="A104" s="99" t="s">
        <v>72</v>
      </c>
      <c r="B104" s="84" t="s">
        <v>217</v>
      </c>
      <c r="C104" s="7"/>
      <c r="D104" s="97"/>
      <c r="E104" s="7" t="s">
        <v>555</v>
      </c>
      <c r="F104" s="98"/>
      <c r="G104" s="82"/>
      <c r="H104" s="68"/>
    </row>
    <row r="105" spans="1:14">
      <c r="A105" s="99" t="s">
        <v>73</v>
      </c>
      <c r="B105" s="93" t="s">
        <v>388</v>
      </c>
      <c r="C105" s="7" t="s">
        <v>555</v>
      </c>
      <c r="D105" s="97"/>
      <c r="E105" s="7"/>
      <c r="F105" s="98"/>
      <c r="G105" s="82"/>
      <c r="H105" s="68"/>
    </row>
    <row r="106" spans="1:14" ht="32.25" thickBot="1">
      <c r="A106" s="103" t="s">
        <v>75</v>
      </c>
      <c r="B106" s="104" t="s">
        <v>389</v>
      </c>
      <c r="C106" s="105"/>
      <c r="D106" s="106" t="s">
        <v>555</v>
      </c>
      <c r="E106" s="105"/>
      <c r="F106" s="107"/>
      <c r="G106" s="82"/>
      <c r="H106" s="68"/>
    </row>
    <row r="107" spans="1:14">
      <c r="A107" s="108"/>
      <c r="B107" s="109"/>
      <c r="C107" s="110"/>
      <c r="D107" s="110"/>
      <c r="E107" s="110"/>
      <c r="F107" s="110"/>
      <c r="G107" s="82"/>
      <c r="H107" s="68"/>
    </row>
    <row r="108" spans="1:14">
      <c r="A108" s="108"/>
      <c r="B108" s="109"/>
      <c r="C108" s="110"/>
      <c r="D108" s="110"/>
      <c r="E108" s="110"/>
      <c r="F108" s="110"/>
      <c r="G108" s="82"/>
      <c r="H108" s="68"/>
    </row>
    <row r="109" spans="1:14" ht="16.5" thickBot="1">
      <c r="A109" s="108"/>
      <c r="B109" s="109"/>
      <c r="C109" s="110"/>
      <c r="D109" s="110"/>
      <c r="E109" s="110"/>
      <c r="F109" s="110"/>
      <c r="G109" s="82"/>
      <c r="H109" s="68"/>
    </row>
    <row r="110" spans="1:14">
      <c r="A110" s="229" t="s">
        <v>579</v>
      </c>
      <c r="B110" s="230"/>
      <c r="C110" s="230"/>
      <c r="D110" s="230"/>
      <c r="E110" s="230"/>
      <c r="F110" s="231"/>
      <c r="K110" s="111"/>
      <c r="L110" s="112"/>
      <c r="M110" s="113"/>
    </row>
    <row r="111" spans="1:14">
      <c r="A111" s="226" t="s">
        <v>583</v>
      </c>
      <c r="B111" s="227"/>
      <c r="C111" s="227"/>
      <c r="D111" s="227"/>
      <c r="E111" s="227"/>
      <c r="F111" s="228"/>
      <c r="G111" s="82"/>
      <c r="H111" s="68"/>
      <c r="I111" s="64">
        <f>+I113+I161+I382+I5+I60</f>
        <v>238</v>
      </c>
      <c r="J111" s="69" t="s">
        <v>404</v>
      </c>
      <c r="K111" s="111" t="s">
        <v>174</v>
      </c>
      <c r="L111" s="112">
        <f>+I237</f>
        <v>31</v>
      </c>
      <c r="M111" s="113" t="s">
        <v>175</v>
      </c>
      <c r="N111" s="73">
        <f>+L111*0.5</f>
        <v>15.5</v>
      </c>
    </row>
    <row r="112" spans="1:14">
      <c r="A112" s="220" t="s">
        <v>38</v>
      </c>
      <c r="B112" s="221"/>
      <c r="C112" s="221"/>
      <c r="D112" s="221"/>
      <c r="E112" s="221"/>
      <c r="F112" s="222"/>
      <c r="K112" s="111" t="s">
        <v>176</v>
      </c>
      <c r="L112" s="112">
        <f>+I113</f>
        <v>43</v>
      </c>
      <c r="M112" s="113" t="s">
        <v>173</v>
      </c>
      <c r="N112" s="73">
        <f>+L112*0.5</f>
        <v>21.5</v>
      </c>
    </row>
    <row r="113" spans="1:14" ht="31.5">
      <c r="A113" s="255" t="s">
        <v>39</v>
      </c>
      <c r="B113" s="84" t="s">
        <v>40</v>
      </c>
      <c r="C113" s="85" t="s">
        <v>555</v>
      </c>
      <c r="D113" s="85"/>
      <c r="E113" s="85"/>
      <c r="F113" s="86"/>
      <c r="I113" s="64">
        <f>+SUM(I114:I159)</f>
        <v>43</v>
      </c>
      <c r="J113" s="73" t="s">
        <v>166</v>
      </c>
      <c r="K113" s="111" t="s">
        <v>177</v>
      </c>
      <c r="L113" s="112">
        <f>+I161</f>
        <v>69</v>
      </c>
      <c r="M113" s="113" t="s">
        <v>178</v>
      </c>
      <c r="N113" s="73">
        <f>+L113*0.5</f>
        <v>34.5</v>
      </c>
    </row>
    <row r="114" spans="1:14">
      <c r="A114" s="255"/>
      <c r="B114" s="84" t="s">
        <v>218</v>
      </c>
      <c r="C114" s="85"/>
      <c r="D114" s="85"/>
      <c r="E114" s="85" t="s">
        <v>555</v>
      </c>
      <c r="F114" s="86"/>
      <c r="G114" s="82"/>
      <c r="I114" s="78">
        <f>COUNTA(B113:B120)</f>
        <v>8</v>
      </c>
      <c r="K114" s="111" t="s">
        <v>179</v>
      </c>
      <c r="L114" s="112">
        <f>+I382</f>
        <v>34</v>
      </c>
      <c r="M114" s="113" t="s">
        <v>173</v>
      </c>
      <c r="N114" s="73">
        <f>+L114*0.5</f>
        <v>17</v>
      </c>
    </row>
    <row r="115" spans="1:14" ht="31.5">
      <c r="A115" s="255"/>
      <c r="B115" s="84" t="s">
        <v>219</v>
      </c>
      <c r="C115" s="85"/>
      <c r="D115" s="85"/>
      <c r="E115" s="85" t="s">
        <v>555</v>
      </c>
      <c r="F115" s="86"/>
      <c r="G115" s="82"/>
      <c r="K115" s="114" t="s">
        <v>180</v>
      </c>
      <c r="L115" s="115">
        <f>+I5</f>
        <v>48</v>
      </c>
      <c r="M115" s="116" t="s">
        <v>173</v>
      </c>
      <c r="N115" s="73">
        <f>+L115*0.5</f>
        <v>24</v>
      </c>
    </row>
    <row r="116" spans="1:14" ht="31.5">
      <c r="A116" s="255" t="s">
        <v>41</v>
      </c>
      <c r="B116" s="84" t="s">
        <v>220</v>
      </c>
      <c r="C116" s="85"/>
      <c r="D116" s="85"/>
      <c r="E116" s="85" t="s">
        <v>555</v>
      </c>
      <c r="F116" s="86"/>
    </row>
    <row r="117" spans="1:14" ht="31.5">
      <c r="A117" s="255"/>
      <c r="B117" s="84" t="s">
        <v>221</v>
      </c>
      <c r="C117" s="85" t="s">
        <v>555</v>
      </c>
      <c r="D117" s="85"/>
      <c r="E117" s="85"/>
      <c r="F117" s="86"/>
      <c r="G117" s="82"/>
    </row>
    <row r="118" spans="1:14" ht="31.5">
      <c r="A118" s="255" t="s">
        <v>42</v>
      </c>
      <c r="B118" s="84" t="s">
        <v>559</v>
      </c>
      <c r="C118" s="85" t="s">
        <v>555</v>
      </c>
      <c r="D118" s="85"/>
      <c r="E118" s="85"/>
      <c r="F118" s="86"/>
    </row>
    <row r="119" spans="1:14">
      <c r="A119" s="255"/>
      <c r="B119" s="84" t="s">
        <v>43</v>
      </c>
      <c r="C119" s="85"/>
      <c r="D119" s="85"/>
      <c r="E119" s="85" t="s">
        <v>555</v>
      </c>
      <c r="F119" s="86"/>
      <c r="G119" s="82"/>
    </row>
    <row r="120" spans="1:14" ht="31.5">
      <c r="A120" s="255"/>
      <c r="B120" s="84" t="s">
        <v>44</v>
      </c>
      <c r="C120" s="85" t="s">
        <v>555</v>
      </c>
      <c r="D120" s="85"/>
      <c r="E120" s="85"/>
      <c r="F120" s="86"/>
      <c r="G120" s="82"/>
    </row>
    <row r="121" spans="1:14">
      <c r="A121" s="226" t="s">
        <v>45</v>
      </c>
      <c r="B121" s="227"/>
      <c r="C121" s="227"/>
      <c r="D121" s="227"/>
      <c r="E121" s="227"/>
      <c r="F121" s="228"/>
    </row>
    <row r="122" spans="1:14" ht="31.5">
      <c r="A122" s="117" t="s">
        <v>46</v>
      </c>
      <c r="B122" s="84" t="s">
        <v>47</v>
      </c>
      <c r="C122" s="85"/>
      <c r="D122" s="85"/>
      <c r="E122" s="85" t="s">
        <v>555</v>
      </c>
      <c r="F122" s="86"/>
      <c r="I122" s="78">
        <f>COUNTA(B122:B123)</f>
        <v>2</v>
      </c>
    </row>
    <row r="123" spans="1:14">
      <c r="A123" s="117" t="s">
        <v>48</v>
      </c>
      <c r="B123" s="84" t="s">
        <v>560</v>
      </c>
      <c r="C123" s="85" t="s">
        <v>555</v>
      </c>
      <c r="D123" s="85"/>
      <c r="E123" s="85"/>
      <c r="F123" s="86"/>
    </row>
    <row r="124" spans="1:14">
      <c r="A124" s="226" t="s">
        <v>49</v>
      </c>
      <c r="B124" s="227"/>
      <c r="C124" s="227"/>
      <c r="D124" s="227"/>
      <c r="E124" s="227"/>
      <c r="F124" s="228"/>
    </row>
    <row r="125" spans="1:14" ht="31.5">
      <c r="A125" s="117" t="s">
        <v>50</v>
      </c>
      <c r="B125" s="84" t="s">
        <v>51</v>
      </c>
      <c r="C125" s="85" t="s">
        <v>555</v>
      </c>
      <c r="D125" s="85"/>
      <c r="E125" s="85"/>
      <c r="F125" s="86"/>
      <c r="I125" s="78">
        <f>COUNTA(B125:B130)</f>
        <v>6</v>
      </c>
    </row>
    <row r="126" spans="1:14" ht="31.5">
      <c r="A126" s="117" t="s">
        <v>52</v>
      </c>
      <c r="B126" s="84" t="s">
        <v>222</v>
      </c>
      <c r="C126" s="85"/>
      <c r="D126" s="85" t="s">
        <v>555</v>
      </c>
      <c r="E126" s="85"/>
      <c r="F126" s="86"/>
    </row>
    <row r="127" spans="1:14" ht="31.5">
      <c r="A127" s="256" t="s">
        <v>53</v>
      </c>
      <c r="B127" s="84" t="s">
        <v>514</v>
      </c>
      <c r="C127" s="85"/>
      <c r="D127" s="85" t="s">
        <v>555</v>
      </c>
      <c r="E127" s="85"/>
      <c r="F127" s="86"/>
    </row>
    <row r="128" spans="1:14" ht="47.25">
      <c r="A128" s="256"/>
      <c r="B128" s="84" t="s">
        <v>223</v>
      </c>
      <c r="C128" s="85"/>
      <c r="D128" s="85"/>
      <c r="E128" s="85" t="s">
        <v>555</v>
      </c>
      <c r="F128" s="86"/>
      <c r="G128" s="82"/>
      <c r="H128" s="68"/>
    </row>
    <row r="129" spans="1:9" ht="31.5">
      <c r="A129" s="256" t="s">
        <v>54</v>
      </c>
      <c r="B129" s="84" t="s">
        <v>561</v>
      </c>
      <c r="C129" s="85"/>
      <c r="D129" s="85"/>
      <c r="E129" s="85"/>
      <c r="F129" s="86" t="s">
        <v>555</v>
      </c>
    </row>
    <row r="130" spans="1:9" ht="31.5">
      <c r="A130" s="256"/>
      <c r="B130" s="84" t="s">
        <v>562</v>
      </c>
      <c r="C130" s="85"/>
      <c r="D130" s="85"/>
      <c r="E130" s="85" t="s">
        <v>555</v>
      </c>
      <c r="F130" s="86"/>
      <c r="G130" s="82"/>
    </row>
    <row r="131" spans="1:9">
      <c r="A131" s="226" t="s">
        <v>55</v>
      </c>
      <c r="B131" s="227"/>
      <c r="C131" s="227"/>
      <c r="D131" s="227"/>
      <c r="E131" s="227"/>
      <c r="F131" s="228"/>
    </row>
    <row r="132" spans="1:9" ht="31.5">
      <c r="A132" s="256" t="s">
        <v>56</v>
      </c>
      <c r="B132" s="84" t="s">
        <v>545</v>
      </c>
      <c r="C132" s="85" t="s">
        <v>555</v>
      </c>
      <c r="D132" s="85"/>
      <c r="E132" s="85"/>
      <c r="F132" s="86"/>
      <c r="I132" s="78">
        <f>+COUNTA(B132:B136)</f>
        <v>5</v>
      </c>
    </row>
    <row r="133" spans="1:9">
      <c r="A133" s="256"/>
      <c r="B133" s="84" t="s">
        <v>224</v>
      </c>
      <c r="C133" s="85" t="s">
        <v>555</v>
      </c>
      <c r="D133" s="85"/>
      <c r="E133" s="85"/>
      <c r="F133" s="86"/>
      <c r="G133" s="82"/>
      <c r="H133" s="68"/>
    </row>
    <row r="134" spans="1:9" ht="31.5">
      <c r="A134" s="117" t="s">
        <v>57</v>
      </c>
      <c r="B134" s="84" t="s">
        <v>546</v>
      </c>
      <c r="C134" s="85"/>
      <c r="D134" s="85"/>
      <c r="E134" s="85" t="s">
        <v>555</v>
      </c>
      <c r="F134" s="86"/>
    </row>
    <row r="135" spans="1:9">
      <c r="A135" s="256" t="s">
        <v>58</v>
      </c>
      <c r="B135" s="84" t="s">
        <v>225</v>
      </c>
      <c r="C135" s="85"/>
      <c r="D135" s="85" t="s">
        <v>555</v>
      </c>
      <c r="E135" s="85"/>
      <c r="F135" s="86"/>
    </row>
    <row r="136" spans="1:9">
      <c r="A136" s="256"/>
      <c r="B136" s="84" t="s">
        <v>232</v>
      </c>
      <c r="C136" s="85"/>
      <c r="D136" s="85"/>
      <c r="E136" s="85" t="s">
        <v>555</v>
      </c>
      <c r="F136" s="86"/>
      <c r="G136" s="82"/>
      <c r="H136" s="68"/>
    </row>
    <row r="137" spans="1:9">
      <c r="A137" s="226" t="s">
        <v>59</v>
      </c>
      <c r="B137" s="227"/>
      <c r="C137" s="227"/>
      <c r="D137" s="227"/>
      <c r="E137" s="227"/>
      <c r="F137" s="228"/>
    </row>
    <row r="138" spans="1:9" ht="31.5">
      <c r="A138" s="256" t="s">
        <v>60</v>
      </c>
      <c r="B138" s="84" t="s">
        <v>61</v>
      </c>
      <c r="C138" s="85" t="s">
        <v>555</v>
      </c>
      <c r="D138" s="85"/>
      <c r="E138" s="85"/>
      <c r="F138" s="86"/>
      <c r="I138" s="78">
        <f>+COUNTA(B138:B141)</f>
        <v>4</v>
      </c>
    </row>
    <row r="139" spans="1:9" ht="31.5">
      <c r="A139" s="256"/>
      <c r="B139" s="84" t="s">
        <v>226</v>
      </c>
      <c r="C139" s="85" t="s">
        <v>555</v>
      </c>
      <c r="D139" s="85"/>
      <c r="E139" s="85"/>
      <c r="F139" s="86"/>
      <c r="G139" s="82"/>
    </row>
    <row r="140" spans="1:9">
      <c r="A140" s="256"/>
      <c r="B140" s="84" t="s">
        <v>563</v>
      </c>
      <c r="C140" s="85" t="s">
        <v>555</v>
      </c>
      <c r="D140" s="85"/>
      <c r="E140" s="85"/>
      <c r="F140" s="86"/>
      <c r="G140" s="82"/>
    </row>
    <row r="141" spans="1:9" ht="31.5">
      <c r="A141" s="117" t="s">
        <v>62</v>
      </c>
      <c r="B141" s="84" t="s">
        <v>63</v>
      </c>
      <c r="C141" s="85" t="s">
        <v>555</v>
      </c>
      <c r="D141" s="85"/>
      <c r="E141" s="85"/>
      <c r="F141" s="86"/>
    </row>
    <row r="142" spans="1:9">
      <c r="A142" s="256" t="s">
        <v>64</v>
      </c>
      <c r="B142" s="93" t="s">
        <v>339</v>
      </c>
      <c r="C142" s="85" t="s">
        <v>555</v>
      </c>
      <c r="D142" s="85"/>
      <c r="E142" s="85"/>
      <c r="F142" s="86"/>
      <c r="I142" s="78">
        <f>+COUNTA(B142:B159)</f>
        <v>18</v>
      </c>
    </row>
    <row r="143" spans="1:9">
      <c r="A143" s="256"/>
      <c r="B143" s="93" t="s">
        <v>342</v>
      </c>
      <c r="C143" s="85" t="s">
        <v>555</v>
      </c>
      <c r="D143" s="85"/>
      <c r="E143" s="85"/>
      <c r="F143" s="86"/>
      <c r="G143" s="82"/>
      <c r="H143" s="68"/>
    </row>
    <row r="144" spans="1:9">
      <c r="A144" s="256"/>
      <c r="B144" s="93" t="s">
        <v>340</v>
      </c>
      <c r="C144" s="85" t="s">
        <v>555</v>
      </c>
      <c r="D144" s="85"/>
      <c r="E144" s="85"/>
      <c r="F144" s="86"/>
      <c r="G144" s="82"/>
      <c r="H144" s="68"/>
    </row>
    <row r="145" spans="1:8">
      <c r="A145" s="256"/>
      <c r="B145" s="93" t="s">
        <v>341</v>
      </c>
      <c r="C145" s="85" t="s">
        <v>555</v>
      </c>
      <c r="D145" s="85"/>
      <c r="E145" s="85"/>
      <c r="F145" s="86"/>
      <c r="G145" s="82"/>
      <c r="H145" s="68"/>
    </row>
    <row r="146" spans="1:8" ht="31.5">
      <c r="A146" s="256"/>
      <c r="B146" s="93" t="s">
        <v>227</v>
      </c>
      <c r="C146" s="85" t="s">
        <v>555</v>
      </c>
      <c r="D146" s="85"/>
      <c r="E146" s="85"/>
      <c r="F146" s="86"/>
      <c r="G146" s="82"/>
      <c r="H146" s="68"/>
    </row>
    <row r="147" spans="1:8">
      <c r="A147" s="256"/>
      <c r="B147" s="84" t="s">
        <v>228</v>
      </c>
      <c r="C147" s="85" t="s">
        <v>555</v>
      </c>
      <c r="D147" s="85"/>
      <c r="E147" s="85"/>
      <c r="F147" s="86"/>
      <c r="G147" s="82"/>
      <c r="H147" s="68"/>
    </row>
    <row r="148" spans="1:8" ht="31.5">
      <c r="A148" s="117" t="s">
        <v>66</v>
      </c>
      <c r="B148" s="93" t="s">
        <v>117</v>
      </c>
      <c r="C148" s="85"/>
      <c r="D148" s="85" t="s">
        <v>555</v>
      </c>
      <c r="E148" s="85"/>
      <c r="F148" s="86"/>
      <c r="G148" s="82"/>
      <c r="H148" s="68"/>
    </row>
    <row r="149" spans="1:8" ht="31.5">
      <c r="A149" s="256" t="s">
        <v>67</v>
      </c>
      <c r="B149" s="93" t="s">
        <v>2</v>
      </c>
      <c r="C149" s="85" t="s">
        <v>555</v>
      </c>
      <c r="D149" s="85"/>
      <c r="E149" s="85"/>
      <c r="F149" s="86"/>
      <c r="G149" s="82"/>
      <c r="H149" s="68"/>
    </row>
    <row r="150" spans="1:8">
      <c r="A150" s="256"/>
      <c r="B150" s="11" t="s">
        <v>229</v>
      </c>
      <c r="C150" s="85"/>
      <c r="D150" s="85" t="s">
        <v>555</v>
      </c>
      <c r="E150" s="85"/>
      <c r="F150" s="86"/>
      <c r="G150" s="82"/>
      <c r="H150" s="68"/>
    </row>
    <row r="151" spans="1:8" ht="47.25">
      <c r="A151" s="117" t="s">
        <v>68</v>
      </c>
      <c r="B151" s="11" t="s">
        <v>210</v>
      </c>
      <c r="C151" s="85" t="s">
        <v>555</v>
      </c>
      <c r="D151" s="85"/>
      <c r="E151" s="85"/>
      <c r="F151" s="86"/>
      <c r="G151" s="82"/>
      <c r="H151" s="68"/>
    </row>
    <row r="152" spans="1:8" ht="31.5">
      <c r="A152" s="118" t="s">
        <v>69</v>
      </c>
      <c r="B152" s="93" t="s">
        <v>343</v>
      </c>
      <c r="C152" s="85" t="s">
        <v>555</v>
      </c>
      <c r="D152" s="85"/>
      <c r="E152" s="85"/>
      <c r="F152" s="86"/>
      <c r="G152" s="82"/>
      <c r="H152" s="68"/>
    </row>
    <row r="153" spans="1:8" ht="31.5">
      <c r="A153" s="256" t="s">
        <v>71</v>
      </c>
      <c r="B153" s="93" t="s">
        <v>570</v>
      </c>
      <c r="C153" s="85"/>
      <c r="D153" s="85" t="s">
        <v>555</v>
      </c>
      <c r="E153" s="85"/>
      <c r="F153" s="86"/>
      <c r="G153" s="82"/>
      <c r="H153" s="68"/>
    </row>
    <row r="154" spans="1:8">
      <c r="A154" s="256"/>
      <c r="B154" s="84" t="s">
        <v>347</v>
      </c>
      <c r="C154" s="85"/>
      <c r="D154" s="85" t="s">
        <v>555</v>
      </c>
      <c r="E154" s="85"/>
      <c r="F154" s="86"/>
      <c r="G154" s="82"/>
      <c r="H154" s="68"/>
    </row>
    <row r="155" spans="1:8">
      <c r="A155" s="256"/>
      <c r="B155" s="84" t="s">
        <v>547</v>
      </c>
      <c r="C155" s="85" t="s">
        <v>555</v>
      </c>
      <c r="D155" s="85"/>
      <c r="E155" s="85"/>
      <c r="F155" s="86"/>
      <c r="H155" s="68"/>
    </row>
    <row r="156" spans="1:8" ht="31.5">
      <c r="A156" s="119" t="s">
        <v>72</v>
      </c>
      <c r="B156" s="84" t="s">
        <v>3</v>
      </c>
      <c r="C156" s="85" t="s">
        <v>555</v>
      </c>
      <c r="D156" s="85"/>
      <c r="E156" s="85"/>
      <c r="F156" s="86"/>
      <c r="G156" s="82"/>
      <c r="H156" s="68"/>
    </row>
    <row r="157" spans="1:8">
      <c r="A157" s="118" t="s">
        <v>73</v>
      </c>
      <c r="B157" s="93" t="s">
        <v>74</v>
      </c>
      <c r="C157" s="85" t="s">
        <v>555</v>
      </c>
      <c r="D157" s="85"/>
      <c r="E157" s="85"/>
      <c r="F157" s="86"/>
      <c r="G157" s="82"/>
      <c r="H157" s="68"/>
    </row>
    <row r="158" spans="1:8">
      <c r="A158" s="256" t="s">
        <v>75</v>
      </c>
      <c r="B158" s="93" t="s">
        <v>230</v>
      </c>
      <c r="C158" s="85" t="s">
        <v>555</v>
      </c>
      <c r="D158" s="85"/>
      <c r="E158" s="85"/>
      <c r="F158" s="86"/>
      <c r="G158" s="82"/>
      <c r="H158" s="68"/>
    </row>
    <row r="159" spans="1:8" ht="31.5">
      <c r="A159" s="256"/>
      <c r="B159" s="93" t="s">
        <v>76</v>
      </c>
      <c r="C159" s="85" t="s">
        <v>555</v>
      </c>
      <c r="D159" s="85"/>
      <c r="E159" s="85"/>
      <c r="F159" s="86"/>
      <c r="G159" s="82"/>
      <c r="H159" s="68"/>
    </row>
    <row r="160" spans="1:8">
      <c r="A160" s="226" t="s">
        <v>167</v>
      </c>
      <c r="B160" s="227"/>
      <c r="C160" s="227"/>
      <c r="D160" s="227"/>
      <c r="E160" s="227"/>
      <c r="F160" s="228"/>
    </row>
    <row r="161" spans="1:10">
      <c r="A161" s="226" t="s">
        <v>77</v>
      </c>
      <c r="B161" s="227"/>
      <c r="C161" s="227"/>
      <c r="D161" s="227"/>
      <c r="E161" s="227"/>
      <c r="F161" s="228"/>
      <c r="G161" s="82"/>
      <c r="H161" s="68"/>
      <c r="I161" s="64">
        <f>+SUM(I162:I236)</f>
        <v>69</v>
      </c>
      <c r="J161" s="73" t="s">
        <v>167</v>
      </c>
    </row>
    <row r="162" spans="1:10">
      <c r="A162" s="256" t="s">
        <v>78</v>
      </c>
      <c r="B162" s="84" t="s">
        <v>79</v>
      </c>
      <c r="C162" s="7"/>
      <c r="D162" s="97"/>
      <c r="E162" s="7" t="s">
        <v>555</v>
      </c>
      <c r="F162" s="98"/>
      <c r="G162" s="82"/>
      <c r="H162" s="68"/>
      <c r="I162" s="78">
        <f>+COUNTA(B162:B170)</f>
        <v>9</v>
      </c>
    </row>
    <row r="163" spans="1:10" ht="31.5">
      <c r="A163" s="256"/>
      <c r="B163" s="84" t="s">
        <v>80</v>
      </c>
      <c r="C163" s="97" t="s">
        <v>555</v>
      </c>
      <c r="D163" s="97"/>
      <c r="E163" s="97"/>
      <c r="F163" s="98"/>
      <c r="G163" s="82"/>
      <c r="H163" s="68"/>
    </row>
    <row r="164" spans="1:10">
      <c r="A164" s="256"/>
      <c r="B164" s="84" t="s">
        <v>81</v>
      </c>
      <c r="C164" s="97"/>
      <c r="D164" s="97"/>
      <c r="E164" s="97" t="s">
        <v>555</v>
      </c>
      <c r="F164" s="98"/>
      <c r="G164" s="82"/>
      <c r="H164" s="68"/>
    </row>
    <row r="165" spans="1:10">
      <c r="A165" s="256"/>
      <c r="B165" s="84" t="s">
        <v>82</v>
      </c>
      <c r="C165" s="97" t="s">
        <v>555</v>
      </c>
      <c r="D165" s="97"/>
      <c r="E165" s="97"/>
      <c r="F165" s="98"/>
      <c r="G165" s="82"/>
      <c r="H165" s="68"/>
    </row>
    <row r="166" spans="1:10" ht="31.5">
      <c r="A166" s="256" t="s">
        <v>83</v>
      </c>
      <c r="B166" s="84" t="s">
        <v>348</v>
      </c>
      <c r="C166" s="97"/>
      <c r="D166" s="97"/>
      <c r="E166" s="97" t="s">
        <v>555</v>
      </c>
      <c r="F166" s="98"/>
      <c r="G166" s="82"/>
      <c r="H166" s="68"/>
    </row>
    <row r="167" spans="1:10" ht="31.5">
      <c r="A167" s="256"/>
      <c r="B167" s="84" t="s">
        <v>349</v>
      </c>
      <c r="C167" s="97"/>
      <c r="D167" s="97"/>
      <c r="E167" s="97" t="s">
        <v>555</v>
      </c>
      <c r="F167" s="98"/>
      <c r="G167" s="82"/>
      <c r="H167" s="68"/>
    </row>
    <row r="168" spans="1:10" ht="31.5">
      <c r="A168" s="256" t="s">
        <v>84</v>
      </c>
      <c r="B168" s="84" t="s">
        <v>85</v>
      </c>
      <c r="C168" s="97" t="s">
        <v>555</v>
      </c>
      <c r="D168" s="97"/>
      <c r="E168" s="97"/>
      <c r="F168" s="98"/>
      <c r="G168" s="82"/>
      <c r="H168" s="68"/>
    </row>
    <row r="169" spans="1:10">
      <c r="A169" s="256"/>
      <c r="B169" s="84" t="s">
        <v>86</v>
      </c>
      <c r="C169" s="97" t="s">
        <v>555</v>
      </c>
      <c r="D169" s="97"/>
      <c r="E169" s="97"/>
      <c r="F169" s="98"/>
      <c r="G169" s="82"/>
      <c r="H169" s="68"/>
    </row>
    <row r="170" spans="1:10" ht="31.5">
      <c r="A170" s="256"/>
      <c r="B170" s="84" t="s">
        <v>87</v>
      </c>
      <c r="C170" s="97" t="s">
        <v>555</v>
      </c>
      <c r="D170" s="97"/>
      <c r="E170" s="97"/>
      <c r="F170" s="98"/>
      <c r="G170" s="82"/>
      <c r="H170" s="68"/>
    </row>
    <row r="171" spans="1:10">
      <c r="A171" s="226" t="s">
        <v>88</v>
      </c>
      <c r="B171" s="227"/>
      <c r="C171" s="227"/>
      <c r="D171" s="227"/>
      <c r="E171" s="227"/>
      <c r="F171" s="228"/>
      <c r="G171" s="82"/>
      <c r="H171" s="68"/>
    </row>
    <row r="172" spans="1:10">
      <c r="A172" s="256" t="s">
        <v>89</v>
      </c>
      <c r="B172" s="84" t="s">
        <v>515</v>
      </c>
      <c r="C172" s="97" t="s">
        <v>555</v>
      </c>
      <c r="D172" s="97"/>
      <c r="E172" s="97"/>
      <c r="F172" s="98"/>
      <c r="G172" s="82"/>
      <c r="H172" s="68"/>
      <c r="I172" s="78">
        <f>+COUNTA(B172:B185)</f>
        <v>14</v>
      </c>
    </row>
    <row r="173" spans="1:10">
      <c r="A173" s="256"/>
      <c r="B173" s="120" t="s">
        <v>90</v>
      </c>
      <c r="C173" s="97" t="s">
        <v>555</v>
      </c>
      <c r="D173" s="97"/>
      <c r="E173" s="97"/>
      <c r="F173" s="98"/>
      <c r="G173" s="82"/>
      <c r="H173" s="68"/>
    </row>
    <row r="174" spans="1:10" ht="31.5">
      <c r="A174" s="256"/>
      <c r="B174" s="120" t="s">
        <v>516</v>
      </c>
      <c r="C174" s="97" t="s">
        <v>555</v>
      </c>
      <c r="D174" s="97"/>
      <c r="E174" s="97"/>
      <c r="F174" s="98"/>
      <c r="G174" s="82"/>
      <c r="H174" s="68"/>
    </row>
    <row r="175" spans="1:10">
      <c r="A175" s="256"/>
      <c r="B175" s="120" t="s">
        <v>548</v>
      </c>
      <c r="C175" s="97" t="s">
        <v>555</v>
      </c>
      <c r="D175" s="97"/>
      <c r="E175" s="97"/>
      <c r="F175" s="98"/>
      <c r="G175" s="82"/>
      <c r="H175" s="68"/>
    </row>
    <row r="176" spans="1:10" ht="31.5">
      <c r="A176" s="256"/>
      <c r="B176" s="84" t="s">
        <v>91</v>
      </c>
      <c r="C176" s="97" t="s">
        <v>555</v>
      </c>
      <c r="D176" s="97"/>
      <c r="E176" s="97"/>
      <c r="F176" s="98"/>
      <c r="G176" s="82"/>
      <c r="H176" s="68"/>
    </row>
    <row r="177" spans="1:9">
      <c r="A177" s="256"/>
      <c r="B177" s="120" t="s">
        <v>92</v>
      </c>
      <c r="C177" s="97" t="s">
        <v>555</v>
      </c>
      <c r="D177" s="97"/>
      <c r="E177" s="97"/>
      <c r="F177" s="98"/>
      <c r="G177" s="82"/>
      <c r="H177" s="68"/>
    </row>
    <row r="178" spans="1:9" ht="31.5">
      <c r="A178" s="256"/>
      <c r="B178" s="120" t="s">
        <v>93</v>
      </c>
      <c r="C178" s="97" t="s">
        <v>555</v>
      </c>
      <c r="D178" s="97"/>
      <c r="E178" s="97"/>
      <c r="F178" s="98"/>
      <c r="G178" s="82"/>
      <c r="H178" s="68"/>
    </row>
    <row r="179" spans="1:9" ht="31.5">
      <c r="A179" s="256"/>
      <c r="B179" s="120" t="s">
        <v>94</v>
      </c>
      <c r="C179" s="97" t="s">
        <v>555</v>
      </c>
      <c r="D179" s="97"/>
      <c r="E179" s="97"/>
      <c r="F179" s="98"/>
      <c r="G179" s="82"/>
      <c r="H179" s="68"/>
    </row>
    <row r="180" spans="1:9" ht="31.5">
      <c r="A180" s="256"/>
      <c r="B180" s="84" t="s">
        <v>350</v>
      </c>
      <c r="C180" s="97"/>
      <c r="D180" s="97"/>
      <c r="E180" s="97" t="s">
        <v>555</v>
      </c>
      <c r="F180" s="98"/>
      <c r="G180" s="82"/>
      <c r="H180" s="68"/>
    </row>
    <row r="181" spans="1:9" ht="31.5">
      <c r="A181" s="256"/>
      <c r="B181" s="84" t="s">
        <v>214</v>
      </c>
      <c r="C181" s="97"/>
      <c r="D181" s="97"/>
      <c r="E181" s="97" t="s">
        <v>555</v>
      </c>
      <c r="F181" s="98"/>
      <c r="G181" s="82"/>
      <c r="H181" s="68"/>
    </row>
    <row r="182" spans="1:9">
      <c r="A182" s="256"/>
      <c r="B182" s="120" t="s">
        <v>95</v>
      </c>
      <c r="C182" s="97" t="s">
        <v>555</v>
      </c>
      <c r="D182" s="97"/>
      <c r="E182" s="97"/>
      <c r="F182" s="98"/>
      <c r="G182" s="82"/>
      <c r="H182" s="68"/>
    </row>
    <row r="183" spans="1:9" ht="31.5">
      <c r="A183" s="256"/>
      <c r="B183" s="11" t="s">
        <v>351</v>
      </c>
      <c r="C183" s="97"/>
      <c r="D183" s="97"/>
      <c r="E183" s="97" t="s">
        <v>555</v>
      </c>
      <c r="F183" s="98"/>
      <c r="G183" s="82"/>
      <c r="H183" s="68"/>
    </row>
    <row r="184" spans="1:9" ht="31.5">
      <c r="A184" s="256"/>
      <c r="B184" s="120" t="s">
        <v>96</v>
      </c>
      <c r="C184" s="97" t="s">
        <v>555</v>
      </c>
      <c r="D184" s="97"/>
      <c r="E184" s="97"/>
      <c r="F184" s="98"/>
      <c r="G184" s="82"/>
      <c r="H184" s="68"/>
    </row>
    <row r="185" spans="1:9">
      <c r="A185" s="256"/>
      <c r="B185" s="11" t="s">
        <v>97</v>
      </c>
      <c r="C185" s="97" t="s">
        <v>555</v>
      </c>
      <c r="D185" s="97"/>
      <c r="E185" s="97"/>
      <c r="F185" s="98"/>
      <c r="G185" s="82"/>
      <c r="H185" s="68"/>
    </row>
    <row r="186" spans="1:9">
      <c r="A186" s="226" t="s">
        <v>98</v>
      </c>
      <c r="B186" s="227"/>
      <c r="C186" s="227"/>
      <c r="D186" s="227"/>
      <c r="E186" s="227"/>
      <c r="F186" s="228"/>
      <c r="G186" s="82"/>
      <c r="H186" s="68"/>
    </row>
    <row r="187" spans="1:9" ht="31.5">
      <c r="A187" s="117" t="s">
        <v>99</v>
      </c>
      <c r="B187" s="84" t="s">
        <v>564</v>
      </c>
      <c r="C187" s="97" t="s">
        <v>555</v>
      </c>
      <c r="D187" s="97"/>
      <c r="E187" s="97"/>
      <c r="F187" s="98"/>
      <c r="G187" s="82"/>
      <c r="H187" s="68"/>
      <c r="I187" s="78">
        <f>+COUNTA(B187)</f>
        <v>1</v>
      </c>
    </row>
    <row r="188" spans="1:9">
      <c r="A188" s="226" t="s">
        <v>100</v>
      </c>
      <c r="B188" s="227"/>
      <c r="C188" s="227"/>
      <c r="D188" s="227"/>
      <c r="E188" s="227"/>
      <c r="F188" s="228"/>
      <c r="G188" s="83" t="s">
        <v>181</v>
      </c>
      <c r="H188" s="68"/>
    </row>
    <row r="189" spans="1:9">
      <c r="A189" s="256" t="s">
        <v>101</v>
      </c>
      <c r="B189" s="84" t="s">
        <v>102</v>
      </c>
      <c r="C189" s="97" t="s">
        <v>555</v>
      </c>
      <c r="D189" s="97"/>
      <c r="E189" s="97"/>
      <c r="F189" s="98"/>
      <c r="G189" s="82"/>
      <c r="H189" s="68"/>
      <c r="I189" s="78">
        <f>+COUNTA(B189:B197)</f>
        <v>9</v>
      </c>
    </row>
    <row r="190" spans="1:9">
      <c r="A190" s="256"/>
      <c r="B190" s="84" t="s">
        <v>103</v>
      </c>
      <c r="C190" s="97" t="s">
        <v>555</v>
      </c>
      <c r="D190" s="97"/>
      <c r="E190" s="97"/>
      <c r="F190" s="98"/>
      <c r="H190" s="89"/>
    </row>
    <row r="191" spans="1:9">
      <c r="A191" s="256"/>
      <c r="B191" s="84" t="s">
        <v>150</v>
      </c>
      <c r="C191" s="97"/>
      <c r="D191" s="97"/>
      <c r="E191" s="97"/>
      <c r="F191" s="98" t="s">
        <v>555</v>
      </c>
      <c r="G191" s="82"/>
      <c r="H191" s="68"/>
    </row>
    <row r="192" spans="1:9">
      <c r="A192" s="256"/>
      <c r="B192" s="84" t="s">
        <v>104</v>
      </c>
      <c r="C192" s="97"/>
      <c r="D192" s="97"/>
      <c r="E192" s="97"/>
      <c r="F192" s="98" t="s">
        <v>555</v>
      </c>
      <c r="G192" s="82"/>
      <c r="H192" s="68"/>
    </row>
    <row r="193" spans="1:9" ht="31.5">
      <c r="A193" s="256"/>
      <c r="B193" s="120" t="s">
        <v>105</v>
      </c>
      <c r="C193" s="97" t="s">
        <v>555</v>
      </c>
      <c r="D193" s="97"/>
      <c r="E193" s="97"/>
      <c r="F193" s="98"/>
      <c r="G193" s="82"/>
      <c r="H193" s="68"/>
    </row>
    <row r="194" spans="1:9" ht="31.5">
      <c r="A194" s="256"/>
      <c r="B194" s="84" t="s">
        <v>352</v>
      </c>
      <c r="C194" s="97"/>
      <c r="D194" s="97"/>
      <c r="E194" s="97" t="s">
        <v>555</v>
      </c>
      <c r="F194" s="98"/>
      <c r="G194" s="82"/>
      <c r="H194" s="68"/>
    </row>
    <row r="195" spans="1:9" ht="47.25">
      <c r="A195" s="256"/>
      <c r="B195" s="84" t="s">
        <v>353</v>
      </c>
      <c r="C195" s="97"/>
      <c r="D195" s="97"/>
      <c r="E195" s="97" t="s">
        <v>555</v>
      </c>
      <c r="F195" s="98"/>
      <c r="G195" s="82"/>
      <c r="H195" s="68"/>
    </row>
    <row r="196" spans="1:9" ht="31.5">
      <c r="A196" s="256"/>
      <c r="B196" s="120" t="s">
        <v>151</v>
      </c>
      <c r="C196" s="97"/>
      <c r="D196" s="97"/>
      <c r="E196" s="97" t="s">
        <v>555</v>
      </c>
      <c r="F196" s="98"/>
      <c r="G196" s="82"/>
      <c r="H196" s="68"/>
    </row>
    <row r="197" spans="1:9" ht="31.5">
      <c r="A197" s="256"/>
      <c r="B197" s="84" t="s">
        <v>106</v>
      </c>
      <c r="C197" s="97"/>
      <c r="D197" s="97"/>
      <c r="E197" s="97"/>
      <c r="F197" s="98" t="s">
        <v>555</v>
      </c>
      <c r="G197" s="82"/>
      <c r="H197" s="68"/>
    </row>
    <row r="198" spans="1:9" ht="47.25">
      <c r="A198" s="226" t="s">
        <v>107</v>
      </c>
      <c r="B198" s="227"/>
      <c r="C198" s="227"/>
      <c r="D198" s="227"/>
      <c r="E198" s="227"/>
      <c r="F198" s="228"/>
      <c r="G198" s="83" t="s">
        <v>182</v>
      </c>
      <c r="H198" s="68"/>
    </row>
    <row r="199" spans="1:9" ht="31.5">
      <c r="A199" s="256" t="s">
        <v>108</v>
      </c>
      <c r="B199" s="84" t="s">
        <v>109</v>
      </c>
      <c r="C199" s="97" t="s">
        <v>555</v>
      </c>
      <c r="D199" s="97"/>
      <c r="E199" s="97"/>
      <c r="F199" s="98"/>
      <c r="G199" s="82"/>
      <c r="H199" s="68"/>
      <c r="I199" s="78">
        <f>+COUNTA(B199:B205)</f>
        <v>7</v>
      </c>
    </row>
    <row r="200" spans="1:9">
      <c r="A200" s="256"/>
      <c r="B200" s="84" t="s">
        <v>517</v>
      </c>
      <c r="C200" s="97" t="s">
        <v>555</v>
      </c>
      <c r="D200" s="97"/>
      <c r="E200" s="97"/>
      <c r="F200" s="98"/>
      <c r="H200" s="68"/>
    </row>
    <row r="201" spans="1:9">
      <c r="A201" s="256"/>
      <c r="B201" s="84" t="s">
        <v>152</v>
      </c>
      <c r="C201" s="97" t="s">
        <v>555</v>
      </c>
      <c r="D201" s="97"/>
      <c r="E201" s="97"/>
      <c r="F201" s="98"/>
      <c r="G201" s="82"/>
      <c r="H201" s="68"/>
    </row>
    <row r="202" spans="1:9" ht="31.5">
      <c r="A202" s="256"/>
      <c r="B202" s="84" t="s">
        <v>153</v>
      </c>
      <c r="C202" s="97" t="s">
        <v>555</v>
      </c>
      <c r="D202" s="97"/>
      <c r="E202" s="97"/>
      <c r="F202" s="98"/>
      <c r="G202" s="82"/>
      <c r="H202" s="68"/>
    </row>
    <row r="203" spans="1:9" ht="31.5">
      <c r="A203" s="256"/>
      <c r="B203" s="84" t="s">
        <v>354</v>
      </c>
      <c r="C203" s="97"/>
      <c r="D203" s="97"/>
      <c r="E203" s="97" t="s">
        <v>555</v>
      </c>
      <c r="F203" s="98"/>
      <c r="G203" s="82"/>
      <c r="H203" s="68"/>
    </row>
    <row r="204" spans="1:9" ht="47.25">
      <c r="A204" s="256"/>
      <c r="B204" s="84" t="s">
        <v>355</v>
      </c>
      <c r="C204" s="97"/>
      <c r="D204" s="97"/>
      <c r="E204" s="97" t="s">
        <v>555</v>
      </c>
      <c r="F204" s="98"/>
      <c r="G204" s="82"/>
      <c r="H204" s="68"/>
    </row>
    <row r="205" spans="1:9" ht="31.5">
      <c r="A205" s="256"/>
      <c r="B205" s="84" t="s">
        <v>110</v>
      </c>
      <c r="C205" s="97"/>
      <c r="D205" s="97"/>
      <c r="E205" s="97" t="s">
        <v>555</v>
      </c>
      <c r="F205" s="98"/>
      <c r="G205" s="82"/>
      <c r="H205" s="68"/>
    </row>
    <row r="206" spans="1:9">
      <c r="A206" s="226" t="s">
        <v>111</v>
      </c>
      <c r="B206" s="227"/>
      <c r="C206" s="227"/>
      <c r="D206" s="227"/>
      <c r="E206" s="227"/>
      <c r="F206" s="228"/>
      <c r="G206" s="82"/>
      <c r="H206" s="68"/>
    </row>
    <row r="207" spans="1:9" ht="31.5">
      <c r="A207" s="256" t="s">
        <v>112</v>
      </c>
      <c r="B207" s="84" t="s">
        <v>155</v>
      </c>
      <c r="C207" s="97" t="s">
        <v>555</v>
      </c>
      <c r="D207" s="97"/>
      <c r="E207" s="97"/>
      <c r="F207" s="98"/>
      <c r="G207" s="82"/>
      <c r="H207" s="68"/>
      <c r="I207" s="78">
        <f>+COUNTA(B207:B208)</f>
        <v>2</v>
      </c>
    </row>
    <row r="208" spans="1:9" ht="47.25">
      <c r="A208" s="256"/>
      <c r="B208" s="84" t="s">
        <v>356</v>
      </c>
      <c r="C208" s="97" t="s">
        <v>555</v>
      </c>
      <c r="D208" s="97"/>
      <c r="E208" s="97"/>
      <c r="F208" s="98"/>
      <c r="G208" s="82"/>
      <c r="H208" s="68"/>
    </row>
    <row r="209" spans="1:9">
      <c r="A209" s="226" t="s">
        <v>157</v>
      </c>
      <c r="B209" s="227"/>
      <c r="C209" s="227"/>
      <c r="D209" s="227"/>
      <c r="E209" s="227"/>
      <c r="F209" s="228"/>
      <c r="G209" s="82"/>
      <c r="H209" s="68"/>
    </row>
    <row r="210" spans="1:9">
      <c r="A210" s="256" t="s">
        <v>114</v>
      </c>
      <c r="B210" s="84" t="s">
        <v>407</v>
      </c>
      <c r="C210" s="97" t="s">
        <v>555</v>
      </c>
      <c r="D210" s="97"/>
      <c r="E210" s="97"/>
      <c r="F210" s="98"/>
      <c r="G210" s="82"/>
      <c r="H210" s="68"/>
      <c r="I210" s="78">
        <f>+COUNTA(B210:B216)</f>
        <v>7</v>
      </c>
    </row>
    <row r="211" spans="1:9">
      <c r="A211" s="256"/>
      <c r="B211" s="84" t="s">
        <v>408</v>
      </c>
      <c r="C211" s="97" t="s">
        <v>555</v>
      </c>
      <c r="D211" s="97"/>
      <c r="E211" s="97"/>
      <c r="F211" s="98"/>
      <c r="G211" s="82"/>
      <c r="H211" s="68"/>
    </row>
    <row r="212" spans="1:9" ht="31.5">
      <c r="A212" s="256"/>
      <c r="B212" s="84" t="s">
        <v>160</v>
      </c>
      <c r="C212" s="97" t="s">
        <v>555</v>
      </c>
      <c r="D212" s="97"/>
      <c r="E212" s="97"/>
      <c r="F212" s="98"/>
      <c r="G212" s="82"/>
      <c r="H212" s="68"/>
    </row>
    <row r="213" spans="1:9" ht="31.5">
      <c r="A213" s="256"/>
      <c r="B213" s="84" t="s">
        <v>158</v>
      </c>
      <c r="C213" s="97" t="s">
        <v>555</v>
      </c>
      <c r="D213" s="97"/>
      <c r="E213" s="97"/>
      <c r="F213" s="98"/>
      <c r="G213" s="82"/>
      <c r="H213" s="68"/>
    </row>
    <row r="214" spans="1:9" ht="31.5">
      <c r="A214" s="256"/>
      <c r="B214" s="84" t="s">
        <v>357</v>
      </c>
      <c r="C214" s="97"/>
      <c r="D214" s="97"/>
      <c r="E214" s="97" t="s">
        <v>555</v>
      </c>
      <c r="F214" s="98"/>
      <c r="G214" s="82"/>
      <c r="H214" s="68"/>
    </row>
    <row r="215" spans="1:9" ht="47.25">
      <c r="A215" s="256"/>
      <c r="B215" s="84" t="s">
        <v>358</v>
      </c>
      <c r="C215" s="97"/>
      <c r="D215" s="97"/>
      <c r="E215" s="97" t="s">
        <v>555</v>
      </c>
      <c r="F215" s="98"/>
      <c r="G215" s="82"/>
      <c r="H215" s="68"/>
    </row>
    <row r="216" spans="1:9" ht="31.5">
      <c r="A216" s="256"/>
      <c r="B216" s="84" t="s">
        <v>159</v>
      </c>
      <c r="C216" s="97" t="s">
        <v>555</v>
      </c>
      <c r="D216" s="97"/>
      <c r="E216" s="97"/>
      <c r="F216" s="98"/>
      <c r="G216" s="82"/>
      <c r="H216" s="68"/>
    </row>
    <row r="217" spans="1:9" ht="31.5">
      <c r="A217" s="256" t="s">
        <v>64</v>
      </c>
      <c r="B217" s="93" t="s">
        <v>115</v>
      </c>
      <c r="C217" s="97" t="s">
        <v>555</v>
      </c>
      <c r="D217" s="97"/>
      <c r="E217" s="97"/>
      <c r="F217" s="98"/>
      <c r="G217" s="82"/>
      <c r="H217" s="68"/>
      <c r="I217" s="78">
        <f>+COUNTA(B217:B236)</f>
        <v>20</v>
      </c>
    </row>
    <row r="218" spans="1:9">
      <c r="A218" s="256"/>
      <c r="B218" s="93" t="s">
        <v>65</v>
      </c>
      <c r="C218" s="97" t="s">
        <v>555</v>
      </c>
      <c r="D218" s="97"/>
      <c r="E218" s="97"/>
      <c r="F218" s="98"/>
      <c r="G218" s="82"/>
      <c r="H218" s="68"/>
    </row>
    <row r="219" spans="1:9">
      <c r="A219" s="256"/>
      <c r="B219" s="93" t="s">
        <v>363</v>
      </c>
      <c r="C219" s="97" t="s">
        <v>555</v>
      </c>
      <c r="D219" s="97"/>
      <c r="E219" s="97"/>
      <c r="F219" s="98"/>
      <c r="G219" s="82"/>
      <c r="H219" s="68"/>
    </row>
    <row r="220" spans="1:9" ht="31.5">
      <c r="A220" s="256"/>
      <c r="B220" s="93" t="s">
        <v>364</v>
      </c>
      <c r="C220" s="97" t="s">
        <v>555</v>
      </c>
      <c r="D220" s="97"/>
      <c r="E220" s="97"/>
      <c r="F220" s="98"/>
      <c r="G220" s="82"/>
      <c r="H220" s="68"/>
    </row>
    <row r="221" spans="1:9" ht="31.5">
      <c r="A221" s="256"/>
      <c r="B221" s="93" t="s">
        <v>116</v>
      </c>
      <c r="C221" s="97" t="s">
        <v>555</v>
      </c>
      <c r="D221" s="97"/>
      <c r="E221" s="97"/>
      <c r="F221" s="98"/>
      <c r="G221" s="82"/>
      <c r="H221" s="68"/>
    </row>
    <row r="222" spans="1:9">
      <c r="A222" s="256"/>
      <c r="B222" s="11" t="s">
        <v>161</v>
      </c>
      <c r="C222" s="97"/>
      <c r="D222" s="97"/>
      <c r="E222" s="97" t="s">
        <v>555</v>
      </c>
      <c r="F222" s="98"/>
      <c r="G222" s="82"/>
      <c r="H222" s="68"/>
    </row>
    <row r="223" spans="1:9" ht="31.5">
      <c r="A223" s="117" t="s">
        <v>66</v>
      </c>
      <c r="B223" s="93" t="s">
        <v>117</v>
      </c>
      <c r="C223" s="97" t="s">
        <v>555</v>
      </c>
      <c r="D223" s="97"/>
      <c r="E223" s="97"/>
      <c r="F223" s="98"/>
      <c r="G223" s="82"/>
      <c r="H223" s="68"/>
    </row>
    <row r="224" spans="1:9" ht="31.5">
      <c r="A224" s="117" t="s">
        <v>67</v>
      </c>
      <c r="B224" s="93" t="s">
        <v>118</v>
      </c>
      <c r="C224" s="97"/>
      <c r="D224" s="97"/>
      <c r="E224" s="97" t="s">
        <v>555</v>
      </c>
      <c r="F224" s="98"/>
      <c r="G224" s="82"/>
      <c r="H224" s="68"/>
    </row>
    <row r="225" spans="1:10">
      <c r="A225" s="117"/>
      <c r="B225" s="93" t="s">
        <v>558</v>
      </c>
      <c r="C225" s="97"/>
      <c r="D225" s="97"/>
      <c r="E225" s="97" t="s">
        <v>555</v>
      </c>
      <c r="F225" s="98"/>
      <c r="G225" s="82"/>
      <c r="H225" s="68"/>
    </row>
    <row r="226" spans="1:10" ht="47.25">
      <c r="A226" s="117" t="s">
        <v>68</v>
      </c>
      <c r="B226" s="84" t="s">
        <v>211</v>
      </c>
      <c r="C226" s="97" t="s">
        <v>555</v>
      </c>
      <c r="D226" s="97"/>
      <c r="E226" s="97"/>
      <c r="F226" s="98"/>
      <c r="G226" s="82"/>
      <c r="H226" s="68"/>
    </row>
    <row r="227" spans="1:10" ht="31.5">
      <c r="A227" s="117" t="s">
        <v>69</v>
      </c>
      <c r="B227" s="93" t="s">
        <v>344</v>
      </c>
      <c r="C227" s="97"/>
      <c r="D227" s="97"/>
      <c r="E227" s="97"/>
      <c r="F227" s="98" t="s">
        <v>555</v>
      </c>
      <c r="G227" s="82"/>
      <c r="H227" s="68"/>
    </row>
    <row r="228" spans="1:10" ht="31.5">
      <c r="A228" s="256" t="s">
        <v>71</v>
      </c>
      <c r="B228" s="93" t="s">
        <v>121</v>
      </c>
      <c r="C228" s="97"/>
      <c r="D228" s="97" t="s">
        <v>555</v>
      </c>
      <c r="E228" s="97"/>
      <c r="F228" s="98"/>
      <c r="G228" s="82"/>
      <c r="H228" s="68"/>
    </row>
    <row r="229" spans="1:10">
      <c r="A229" s="256"/>
      <c r="B229" s="84" t="s">
        <v>120</v>
      </c>
      <c r="C229" s="97" t="s">
        <v>555</v>
      </c>
      <c r="D229" s="97"/>
      <c r="E229" s="97"/>
      <c r="F229" s="98"/>
      <c r="H229" s="68"/>
    </row>
    <row r="230" spans="1:10" ht="31.5">
      <c r="A230" s="256"/>
      <c r="B230" s="84" t="s">
        <v>549</v>
      </c>
      <c r="C230" s="97"/>
      <c r="D230" s="97" t="s">
        <v>555</v>
      </c>
      <c r="E230" s="97"/>
      <c r="F230" s="98"/>
      <c r="G230" s="82"/>
      <c r="H230" s="68"/>
    </row>
    <row r="231" spans="1:10" ht="31.5">
      <c r="A231" s="117" t="s">
        <v>72</v>
      </c>
      <c r="B231" s="84" t="s">
        <v>231</v>
      </c>
      <c r="C231" s="97" t="s">
        <v>555</v>
      </c>
      <c r="D231" s="97"/>
      <c r="E231" s="97"/>
      <c r="F231" s="98"/>
      <c r="G231" s="82"/>
      <c r="H231" s="68"/>
    </row>
    <row r="232" spans="1:10">
      <c r="A232" s="117" t="s">
        <v>73</v>
      </c>
      <c r="B232" s="93" t="s">
        <v>122</v>
      </c>
      <c r="C232" s="97"/>
      <c r="D232" s="97"/>
      <c r="E232" s="97" t="s">
        <v>555</v>
      </c>
      <c r="F232" s="98"/>
      <c r="G232" s="82"/>
      <c r="H232" s="68"/>
    </row>
    <row r="233" spans="1:10">
      <c r="A233" s="256" t="s">
        <v>75</v>
      </c>
      <c r="B233" s="93" t="s">
        <v>123</v>
      </c>
      <c r="C233" s="97" t="s">
        <v>555</v>
      </c>
      <c r="D233" s="97"/>
      <c r="E233" s="97"/>
      <c r="F233" s="98"/>
      <c r="G233" s="82"/>
      <c r="H233" s="68"/>
    </row>
    <row r="234" spans="1:10" ht="31.5">
      <c r="A234" s="256"/>
      <c r="B234" s="120" t="s">
        <v>124</v>
      </c>
      <c r="C234" s="97" t="s">
        <v>555</v>
      </c>
      <c r="D234" s="97"/>
      <c r="E234" s="97"/>
      <c r="F234" s="98"/>
      <c r="G234" s="82"/>
      <c r="H234" s="68"/>
    </row>
    <row r="235" spans="1:10" ht="31.5">
      <c r="A235" s="256"/>
      <c r="B235" s="121" t="s">
        <v>125</v>
      </c>
      <c r="C235" s="97"/>
      <c r="D235" s="97"/>
      <c r="E235" s="97" t="s">
        <v>555</v>
      </c>
      <c r="F235" s="98"/>
      <c r="G235" s="82"/>
      <c r="H235" s="68"/>
    </row>
    <row r="236" spans="1:10" ht="32.25" thickBot="1">
      <c r="A236" s="266"/>
      <c r="B236" s="122" t="s">
        <v>126</v>
      </c>
      <c r="C236" s="106" t="s">
        <v>555</v>
      </c>
      <c r="D236" s="106"/>
      <c r="E236" s="106"/>
      <c r="F236" s="107"/>
      <c r="G236" s="82"/>
      <c r="H236" s="68"/>
    </row>
    <row r="237" spans="1:10">
      <c r="A237" s="245" t="s">
        <v>429</v>
      </c>
      <c r="B237" s="246"/>
      <c r="C237" s="246"/>
      <c r="D237" s="246"/>
      <c r="E237" s="246"/>
      <c r="F237" s="247"/>
      <c r="G237" s="82"/>
      <c r="H237" s="68"/>
      <c r="I237" s="64">
        <f>+I258+I420</f>
        <v>31</v>
      </c>
      <c r="J237" s="69" t="s">
        <v>405</v>
      </c>
    </row>
    <row r="238" spans="1:10">
      <c r="A238" s="245" t="s">
        <v>131</v>
      </c>
      <c r="B238" s="246"/>
      <c r="C238" s="246"/>
      <c r="D238" s="246"/>
      <c r="E238" s="246"/>
      <c r="F238" s="247"/>
      <c r="G238" s="82"/>
      <c r="H238" s="68"/>
    </row>
    <row r="239" spans="1:10">
      <c r="A239" s="251" t="s">
        <v>132</v>
      </c>
      <c r="B239" s="90" t="s">
        <v>409</v>
      </c>
      <c r="C239" s="85"/>
      <c r="D239" s="85" t="s">
        <v>555</v>
      </c>
      <c r="E239" s="85"/>
      <c r="F239" s="86"/>
      <c r="G239" s="82"/>
      <c r="H239" s="68"/>
      <c r="I239" s="78">
        <f>+COUNTA(B239:B250)</f>
        <v>12</v>
      </c>
    </row>
    <row r="240" spans="1:10">
      <c r="A240" s="251"/>
      <c r="B240" s="90" t="s">
        <v>26</v>
      </c>
      <c r="C240" s="85" t="s">
        <v>555</v>
      </c>
      <c r="D240" s="85"/>
      <c r="E240" s="85"/>
      <c r="F240" s="86"/>
      <c r="G240" s="82"/>
      <c r="H240" s="68"/>
    </row>
    <row r="241" spans="1:9" ht="31.5">
      <c r="A241" s="251"/>
      <c r="B241" s="90" t="s">
        <v>359</v>
      </c>
      <c r="C241" s="85"/>
      <c r="D241" s="85"/>
      <c r="E241" s="85" t="s">
        <v>555</v>
      </c>
      <c r="F241" s="86"/>
      <c r="G241" s="82"/>
      <c r="H241" s="68"/>
    </row>
    <row r="242" spans="1:9" ht="31.5">
      <c r="A242" s="251"/>
      <c r="B242" s="90" t="s">
        <v>366</v>
      </c>
      <c r="C242" s="85"/>
      <c r="D242" s="85"/>
      <c r="E242" s="85" t="s">
        <v>555</v>
      </c>
      <c r="F242" s="86"/>
      <c r="G242" s="82"/>
      <c r="H242" s="68"/>
    </row>
    <row r="243" spans="1:9" ht="31.5">
      <c r="A243" s="251"/>
      <c r="B243" s="123" t="s">
        <v>133</v>
      </c>
      <c r="C243" s="85"/>
      <c r="D243" s="85"/>
      <c r="E243" s="85" t="s">
        <v>555</v>
      </c>
      <c r="F243" s="86"/>
      <c r="G243" s="82"/>
      <c r="H243" s="68"/>
    </row>
    <row r="244" spans="1:9">
      <c r="A244" s="251" t="s">
        <v>134</v>
      </c>
      <c r="B244" s="90" t="s">
        <v>28</v>
      </c>
      <c r="C244" s="85"/>
      <c r="D244" s="85" t="s">
        <v>555</v>
      </c>
      <c r="E244" s="85"/>
      <c r="F244" s="86"/>
      <c r="G244" s="82"/>
      <c r="H244" s="68"/>
    </row>
    <row r="245" spans="1:9">
      <c r="A245" s="251"/>
      <c r="B245" s="124" t="s">
        <v>337</v>
      </c>
      <c r="C245" s="85"/>
      <c r="D245" s="85" t="s">
        <v>555</v>
      </c>
      <c r="E245" s="85"/>
      <c r="F245" s="86"/>
      <c r="G245" s="82"/>
      <c r="H245" s="68"/>
    </row>
    <row r="246" spans="1:9" ht="31.5">
      <c r="A246" s="251"/>
      <c r="B246" s="124" t="s">
        <v>336</v>
      </c>
      <c r="C246" s="85"/>
      <c r="D246" s="85"/>
      <c r="E246" s="85" t="s">
        <v>555</v>
      </c>
      <c r="F246" s="86"/>
      <c r="G246" s="82"/>
      <c r="H246" s="68"/>
    </row>
    <row r="247" spans="1:9" ht="31.5">
      <c r="A247" s="251"/>
      <c r="B247" s="90" t="s">
        <v>27</v>
      </c>
      <c r="C247" s="85"/>
      <c r="D247" s="85" t="s">
        <v>555</v>
      </c>
      <c r="E247" s="85"/>
      <c r="F247" s="86"/>
      <c r="G247" s="82"/>
      <c r="H247" s="68"/>
    </row>
    <row r="248" spans="1:9" ht="31.5">
      <c r="A248" s="251"/>
      <c r="B248" s="90" t="s">
        <v>360</v>
      </c>
      <c r="C248" s="85"/>
      <c r="D248" s="85"/>
      <c r="E248" s="85" t="s">
        <v>555</v>
      </c>
      <c r="F248" s="86"/>
      <c r="G248" s="82"/>
      <c r="H248" s="68"/>
    </row>
    <row r="249" spans="1:9">
      <c r="A249" s="251" t="s">
        <v>135</v>
      </c>
      <c r="B249" s="123" t="s">
        <v>367</v>
      </c>
      <c r="C249" s="85"/>
      <c r="D249" s="85"/>
      <c r="E249" s="85" t="s">
        <v>555</v>
      </c>
      <c r="F249" s="86"/>
      <c r="G249" s="82"/>
      <c r="H249" s="68"/>
    </row>
    <row r="250" spans="1:9" ht="31.5">
      <c r="A250" s="251"/>
      <c r="B250" s="90" t="s">
        <v>136</v>
      </c>
      <c r="C250" s="85" t="s">
        <v>555</v>
      </c>
      <c r="D250" s="85"/>
      <c r="E250" s="85"/>
      <c r="F250" s="86"/>
      <c r="G250" s="82"/>
      <c r="H250" s="68"/>
    </row>
    <row r="251" spans="1:9">
      <c r="A251" s="245" t="s">
        <v>137</v>
      </c>
      <c r="B251" s="246"/>
      <c r="C251" s="246"/>
      <c r="D251" s="246"/>
      <c r="E251" s="246"/>
      <c r="F251" s="247"/>
      <c r="G251" s="82"/>
      <c r="H251" s="68"/>
    </row>
    <row r="252" spans="1:9" ht="31.5">
      <c r="A252" s="251" t="s">
        <v>138</v>
      </c>
      <c r="B252" s="90" t="s">
        <v>139</v>
      </c>
      <c r="C252" s="85"/>
      <c r="D252" s="85"/>
      <c r="E252" s="85" t="s">
        <v>555</v>
      </c>
      <c r="F252" s="86"/>
      <c r="G252" s="82"/>
      <c r="H252" s="68"/>
      <c r="I252" s="78">
        <f>+COUNTA(B252:B256)</f>
        <v>5</v>
      </c>
    </row>
    <row r="253" spans="1:9" ht="31.5">
      <c r="A253" s="251"/>
      <c r="B253" s="90" t="s">
        <v>368</v>
      </c>
      <c r="C253" s="85"/>
      <c r="D253" s="85"/>
      <c r="E253" s="85" t="s">
        <v>555</v>
      </c>
      <c r="F253" s="86"/>
      <c r="G253" s="82"/>
      <c r="H253" s="68"/>
    </row>
    <row r="254" spans="1:9" ht="31.5">
      <c r="A254" s="251"/>
      <c r="B254" s="90" t="s">
        <v>556</v>
      </c>
      <c r="C254" s="85" t="s">
        <v>555</v>
      </c>
      <c r="D254" s="85"/>
      <c r="E254" s="85"/>
      <c r="F254" s="86"/>
      <c r="G254" s="82"/>
      <c r="H254" s="68"/>
    </row>
    <row r="255" spans="1:9" ht="31.5">
      <c r="A255" s="251" t="s">
        <v>140</v>
      </c>
      <c r="B255" s="90" t="s">
        <v>29</v>
      </c>
      <c r="C255" s="85"/>
      <c r="D255" s="85"/>
      <c r="E255" s="85" t="s">
        <v>555</v>
      </c>
      <c r="F255" s="86"/>
      <c r="G255" s="82"/>
      <c r="H255" s="68"/>
    </row>
    <row r="256" spans="1:9" ht="31.5">
      <c r="A256" s="251"/>
      <c r="B256" s="123" t="s">
        <v>369</v>
      </c>
      <c r="C256" s="85" t="s">
        <v>555</v>
      </c>
      <c r="D256" s="85"/>
      <c r="E256" s="85"/>
      <c r="F256" s="86"/>
      <c r="G256" s="82"/>
      <c r="H256" s="68"/>
    </row>
    <row r="257" spans="1:9">
      <c r="A257" s="272" t="s">
        <v>430</v>
      </c>
      <c r="B257" s="273"/>
      <c r="C257" s="273"/>
      <c r="D257" s="273"/>
      <c r="E257" s="273"/>
      <c r="F257" s="274"/>
      <c r="G257" s="82"/>
      <c r="H257" s="68"/>
    </row>
    <row r="258" spans="1:9">
      <c r="A258" s="251"/>
      <c r="B258" s="90" t="s">
        <v>432</v>
      </c>
      <c r="C258" s="97" t="s">
        <v>555</v>
      </c>
      <c r="D258" s="97"/>
      <c r="E258" s="97"/>
      <c r="F258" s="98"/>
      <c r="I258" s="78">
        <f>+COUNTA(B258:B271)</f>
        <v>14</v>
      </c>
    </row>
    <row r="259" spans="1:9">
      <c r="A259" s="251"/>
      <c r="B259" s="90" t="s">
        <v>383</v>
      </c>
      <c r="C259" s="97"/>
      <c r="D259" s="97"/>
      <c r="E259" s="97" t="s">
        <v>555</v>
      </c>
      <c r="F259" s="98"/>
      <c r="G259" s="82"/>
    </row>
    <row r="260" spans="1:9">
      <c r="A260" s="251"/>
      <c r="B260" s="90" t="s">
        <v>271</v>
      </c>
      <c r="C260" s="97" t="s">
        <v>555</v>
      </c>
      <c r="D260" s="97"/>
      <c r="E260" s="97"/>
      <c r="F260" s="98"/>
      <c r="G260" s="82"/>
    </row>
    <row r="261" spans="1:9">
      <c r="A261" s="251"/>
      <c r="B261" s="90" t="s">
        <v>272</v>
      </c>
      <c r="C261" s="97" t="s">
        <v>555</v>
      </c>
      <c r="D261" s="97"/>
      <c r="E261" s="97"/>
      <c r="F261" s="98"/>
    </row>
    <row r="262" spans="1:9" ht="31.5">
      <c r="A262" s="251" t="s">
        <v>433</v>
      </c>
      <c r="B262" s="90" t="s">
        <v>434</v>
      </c>
      <c r="C262" s="97" t="s">
        <v>555</v>
      </c>
      <c r="D262" s="97"/>
      <c r="E262" s="97"/>
      <c r="F262" s="98"/>
      <c r="G262" s="82"/>
      <c r="H262" s="68"/>
    </row>
    <row r="263" spans="1:9">
      <c r="A263" s="251"/>
      <c r="B263" s="123" t="s">
        <v>275</v>
      </c>
      <c r="C263" s="97"/>
      <c r="D263" s="97"/>
      <c r="E263" s="97" t="s">
        <v>555</v>
      </c>
      <c r="F263" s="98"/>
      <c r="G263" s="82"/>
      <c r="H263" s="68"/>
    </row>
    <row r="264" spans="1:9" ht="47.25">
      <c r="A264" s="251"/>
      <c r="B264" s="90" t="s">
        <v>276</v>
      </c>
      <c r="C264" s="97"/>
      <c r="D264" s="97"/>
      <c r="E264" s="97" t="s">
        <v>555</v>
      </c>
      <c r="F264" s="98"/>
      <c r="G264" s="82"/>
      <c r="H264" s="68"/>
    </row>
    <row r="265" spans="1:9">
      <c r="A265" s="251"/>
      <c r="B265" s="90" t="s">
        <v>435</v>
      </c>
      <c r="C265" s="97"/>
      <c r="D265" s="97"/>
      <c r="E265" s="97" t="s">
        <v>555</v>
      </c>
      <c r="F265" s="98"/>
      <c r="G265" s="82"/>
      <c r="H265" s="68"/>
    </row>
    <row r="266" spans="1:9" ht="31.5">
      <c r="A266" s="251" t="s">
        <v>436</v>
      </c>
      <c r="B266" s="90" t="s">
        <v>273</v>
      </c>
      <c r="C266" s="97" t="s">
        <v>555</v>
      </c>
      <c r="D266" s="97"/>
      <c r="E266" s="97"/>
      <c r="F266" s="98"/>
      <c r="G266" s="82"/>
      <c r="H266" s="68"/>
    </row>
    <row r="267" spans="1:9" ht="31.5">
      <c r="A267" s="251"/>
      <c r="B267" s="90" t="s">
        <v>274</v>
      </c>
      <c r="C267" s="97"/>
      <c r="D267" s="97"/>
      <c r="E267" s="97" t="s">
        <v>555</v>
      </c>
      <c r="F267" s="98"/>
      <c r="G267" s="82"/>
      <c r="H267" s="68"/>
    </row>
    <row r="268" spans="1:9" ht="47.25">
      <c r="A268" s="251"/>
      <c r="B268" s="125" t="s">
        <v>277</v>
      </c>
      <c r="C268" s="97"/>
      <c r="D268" s="97"/>
      <c r="E268" s="97" t="s">
        <v>555</v>
      </c>
      <c r="F268" s="98"/>
      <c r="G268" s="82"/>
      <c r="H268" s="68"/>
    </row>
    <row r="269" spans="1:9">
      <c r="A269" s="251"/>
      <c r="B269" s="90" t="s">
        <v>278</v>
      </c>
      <c r="C269" s="97" t="s">
        <v>555</v>
      </c>
      <c r="D269" s="97"/>
      <c r="E269" s="97"/>
      <c r="F269" s="98"/>
    </row>
    <row r="270" spans="1:9">
      <c r="A270" s="251"/>
      <c r="B270" s="90" t="s">
        <v>279</v>
      </c>
      <c r="C270" s="97"/>
      <c r="D270" s="97"/>
      <c r="E270" s="97" t="s">
        <v>555</v>
      </c>
      <c r="F270" s="98"/>
    </row>
    <row r="271" spans="1:9" ht="31.5">
      <c r="A271" s="119" t="s">
        <v>437</v>
      </c>
      <c r="B271" s="90" t="s">
        <v>537</v>
      </c>
      <c r="C271" s="97"/>
      <c r="D271" s="97" t="s">
        <v>555</v>
      </c>
      <c r="E271" s="97"/>
      <c r="F271" s="98"/>
      <c r="G271" s="82"/>
      <c r="H271" s="68"/>
    </row>
    <row r="272" spans="1:9">
      <c r="A272" s="108"/>
      <c r="B272" s="126"/>
      <c r="C272" s="127"/>
      <c r="D272" s="127"/>
      <c r="E272" s="127"/>
      <c r="F272" s="127"/>
      <c r="G272" s="82"/>
      <c r="H272" s="68"/>
    </row>
    <row r="273" spans="1:10">
      <c r="A273" s="108"/>
      <c r="B273" s="126"/>
      <c r="C273" s="127"/>
      <c r="D273" s="127"/>
      <c r="E273" s="127"/>
      <c r="F273" s="127"/>
      <c r="G273" s="82"/>
      <c r="H273" s="68"/>
    </row>
    <row r="274" spans="1:10" ht="16.5" thickBot="1">
      <c r="A274" s="108"/>
      <c r="B274" s="126"/>
      <c r="C274" s="127"/>
      <c r="D274" s="127"/>
      <c r="E274" s="127"/>
      <c r="F274" s="127"/>
      <c r="G274" s="82"/>
      <c r="H274" s="68"/>
    </row>
    <row r="275" spans="1:10">
      <c r="A275" s="257" t="s">
        <v>541</v>
      </c>
      <c r="B275" s="258"/>
      <c r="C275" s="258"/>
      <c r="D275" s="258"/>
      <c r="E275" s="258"/>
      <c r="F275" s="259"/>
      <c r="G275" s="82"/>
      <c r="H275" s="68"/>
      <c r="I275" s="64">
        <f>+I276+I289+I303+I310+I319+I332+I345+I347+I350</f>
        <v>93</v>
      </c>
      <c r="J275" s="69" t="s">
        <v>406</v>
      </c>
    </row>
    <row r="276" spans="1:10">
      <c r="A276" s="223" t="s">
        <v>454</v>
      </c>
      <c r="B276" s="224"/>
      <c r="C276" s="224"/>
      <c r="D276" s="224"/>
      <c r="E276" s="224"/>
      <c r="F276" s="225"/>
      <c r="G276" s="82"/>
      <c r="H276" s="68"/>
      <c r="I276" s="78">
        <f>+COUNTA(B277:B287)</f>
        <v>11</v>
      </c>
    </row>
    <row r="277" spans="1:10" ht="31.5">
      <c r="A277" s="250" t="s">
        <v>455</v>
      </c>
      <c r="B277" s="96" t="s">
        <v>284</v>
      </c>
      <c r="C277" s="97"/>
      <c r="D277" s="97"/>
      <c r="E277" s="97" t="s">
        <v>555</v>
      </c>
      <c r="F277" s="98"/>
    </row>
    <row r="278" spans="1:10">
      <c r="A278" s="250"/>
      <c r="B278" s="96" t="s">
        <v>282</v>
      </c>
      <c r="C278" s="97" t="s">
        <v>555</v>
      </c>
      <c r="D278" s="97"/>
      <c r="E278" s="97"/>
      <c r="F278" s="98"/>
      <c r="G278" s="67"/>
    </row>
    <row r="279" spans="1:10" ht="31.5">
      <c r="A279" s="250"/>
      <c r="B279" s="100" t="s">
        <v>283</v>
      </c>
      <c r="C279" s="97"/>
      <c r="D279" s="97"/>
      <c r="E279" s="97" t="s">
        <v>555</v>
      </c>
      <c r="F279" s="98"/>
    </row>
    <row r="280" spans="1:10">
      <c r="A280" s="250"/>
      <c r="B280" s="96" t="s">
        <v>285</v>
      </c>
      <c r="C280" s="97"/>
      <c r="D280" s="97"/>
      <c r="E280" s="97" t="s">
        <v>555</v>
      </c>
      <c r="F280" s="98"/>
      <c r="G280" s="82"/>
    </row>
    <row r="281" spans="1:10">
      <c r="A281" s="250"/>
      <c r="B281" s="96" t="s">
        <v>286</v>
      </c>
      <c r="C281" s="97"/>
      <c r="D281" s="97" t="s">
        <v>555</v>
      </c>
      <c r="E281" s="97"/>
      <c r="F281" s="98"/>
    </row>
    <row r="282" spans="1:10">
      <c r="A282" s="250"/>
      <c r="B282" s="96" t="s">
        <v>287</v>
      </c>
      <c r="C282" s="97" t="s">
        <v>555</v>
      </c>
      <c r="D282" s="97"/>
      <c r="E282" s="97"/>
      <c r="F282" s="98"/>
      <c r="G282" s="82"/>
    </row>
    <row r="283" spans="1:10">
      <c r="A283" s="250"/>
      <c r="B283" s="96" t="s">
        <v>288</v>
      </c>
      <c r="C283" s="97" t="s">
        <v>555</v>
      </c>
      <c r="D283" s="97"/>
      <c r="E283" s="97"/>
      <c r="F283" s="98"/>
      <c r="G283" s="82"/>
    </row>
    <row r="284" spans="1:10" ht="31.5">
      <c r="A284" s="250" t="s">
        <v>456</v>
      </c>
      <c r="B284" s="93" t="s">
        <v>289</v>
      </c>
      <c r="C284" s="97"/>
      <c r="D284" s="97" t="s">
        <v>555</v>
      </c>
      <c r="E284" s="97"/>
      <c r="F284" s="98"/>
      <c r="G284" s="82"/>
    </row>
    <row r="285" spans="1:10" ht="31.5">
      <c r="A285" s="250"/>
      <c r="B285" s="93" t="s">
        <v>290</v>
      </c>
      <c r="C285" s="97"/>
      <c r="D285" s="97"/>
      <c r="E285" s="97" t="s">
        <v>555</v>
      </c>
      <c r="F285" s="98"/>
      <c r="G285" s="82"/>
    </row>
    <row r="286" spans="1:10" ht="31.5">
      <c r="A286" s="250"/>
      <c r="B286" s="93" t="s">
        <v>291</v>
      </c>
      <c r="C286" s="97" t="s">
        <v>555</v>
      </c>
      <c r="D286" s="97"/>
      <c r="E286" s="97"/>
      <c r="F286" s="98"/>
      <c r="G286" s="82"/>
    </row>
    <row r="287" spans="1:10">
      <c r="A287" s="250"/>
      <c r="B287" s="11" t="s">
        <v>292</v>
      </c>
      <c r="C287" s="97" t="s">
        <v>555</v>
      </c>
      <c r="D287" s="97"/>
      <c r="E287" s="97"/>
      <c r="F287" s="98"/>
    </row>
    <row r="288" spans="1:10" ht="31.5">
      <c r="A288" s="260" t="s">
        <v>457</v>
      </c>
      <c r="B288" s="261"/>
      <c r="C288" s="261"/>
      <c r="D288" s="261"/>
      <c r="E288" s="261"/>
      <c r="F288" s="262"/>
      <c r="G288" s="129" t="s">
        <v>184</v>
      </c>
      <c r="H288" s="68"/>
    </row>
    <row r="289" spans="1:9">
      <c r="A289" s="250" t="s">
        <v>458</v>
      </c>
      <c r="B289" s="93" t="s">
        <v>459</v>
      </c>
      <c r="C289" s="97"/>
      <c r="D289" s="97"/>
      <c r="E289" s="97" t="s">
        <v>555</v>
      </c>
      <c r="F289" s="98"/>
      <c r="I289" s="78">
        <f>+COUNTA(B289:B301)</f>
        <v>13</v>
      </c>
    </row>
    <row r="290" spans="1:9">
      <c r="A290" s="250"/>
      <c r="B290" s="93" t="s">
        <v>293</v>
      </c>
      <c r="C290" s="97"/>
      <c r="D290" s="97"/>
      <c r="E290" s="97" t="s">
        <v>555</v>
      </c>
      <c r="F290" s="98"/>
    </row>
    <row r="291" spans="1:9">
      <c r="A291" s="250"/>
      <c r="B291" s="93" t="s">
        <v>294</v>
      </c>
      <c r="C291" s="97"/>
      <c r="D291" s="97"/>
      <c r="E291" s="97" t="s">
        <v>555</v>
      </c>
      <c r="F291" s="98"/>
    </row>
    <row r="292" spans="1:9">
      <c r="A292" s="250"/>
      <c r="B292" s="93" t="s">
        <v>295</v>
      </c>
      <c r="C292" s="97"/>
      <c r="D292" s="97"/>
      <c r="E292" s="97" t="s">
        <v>555</v>
      </c>
      <c r="F292" s="98"/>
    </row>
    <row r="293" spans="1:9" ht="31.5">
      <c r="A293" s="250" t="s">
        <v>460</v>
      </c>
      <c r="B293" s="93" t="s">
        <v>461</v>
      </c>
      <c r="C293" s="97"/>
      <c r="D293" s="97"/>
      <c r="E293" s="97" t="s">
        <v>555</v>
      </c>
      <c r="F293" s="98"/>
    </row>
    <row r="294" spans="1:9">
      <c r="A294" s="250"/>
      <c r="B294" s="93" t="s">
        <v>296</v>
      </c>
      <c r="C294" s="97"/>
      <c r="D294" s="97"/>
      <c r="E294" s="97" t="s">
        <v>555</v>
      </c>
      <c r="F294" s="98"/>
    </row>
    <row r="295" spans="1:9">
      <c r="A295" s="250"/>
      <c r="B295" s="93" t="s">
        <v>297</v>
      </c>
      <c r="C295" s="97"/>
      <c r="D295" s="97"/>
      <c r="E295" s="97"/>
      <c r="F295" s="98" t="s">
        <v>555</v>
      </c>
    </row>
    <row r="296" spans="1:9">
      <c r="A296" s="250"/>
      <c r="B296" s="93" t="s">
        <v>298</v>
      </c>
      <c r="C296" s="97"/>
      <c r="D296" s="97"/>
      <c r="E296" s="97"/>
      <c r="F296" s="98" t="s">
        <v>555</v>
      </c>
    </row>
    <row r="297" spans="1:9" ht="31.5">
      <c r="A297" s="250" t="s">
        <v>462</v>
      </c>
      <c r="B297" s="93" t="s">
        <v>463</v>
      </c>
      <c r="C297" s="97" t="s">
        <v>555</v>
      </c>
      <c r="D297" s="97"/>
      <c r="E297" s="97"/>
      <c r="F297" s="98"/>
    </row>
    <row r="298" spans="1:9" ht="31.5">
      <c r="A298" s="250"/>
      <c r="B298" s="93" t="s">
        <v>299</v>
      </c>
      <c r="C298" s="97" t="s">
        <v>555</v>
      </c>
      <c r="D298" s="97"/>
      <c r="E298" s="97"/>
      <c r="F298" s="98"/>
    </row>
    <row r="299" spans="1:9" ht="31.5">
      <c r="A299" s="250"/>
      <c r="B299" s="93" t="s">
        <v>205</v>
      </c>
      <c r="C299" s="97"/>
      <c r="D299" s="97" t="s">
        <v>555</v>
      </c>
      <c r="E299" s="97"/>
      <c r="F299" s="98"/>
    </row>
    <row r="300" spans="1:9">
      <c r="A300" s="128" t="s">
        <v>464</v>
      </c>
      <c r="B300" s="93" t="s">
        <v>465</v>
      </c>
      <c r="C300" s="97" t="s">
        <v>555</v>
      </c>
      <c r="D300" s="97"/>
      <c r="E300" s="97"/>
      <c r="F300" s="98"/>
      <c r="G300" s="82"/>
    </row>
    <row r="301" spans="1:9">
      <c r="A301" s="128" t="s">
        <v>466</v>
      </c>
      <c r="B301" s="93" t="s">
        <v>572</v>
      </c>
      <c r="C301" s="97" t="s">
        <v>555</v>
      </c>
      <c r="D301" s="97"/>
      <c r="E301" s="97"/>
      <c r="F301" s="98"/>
      <c r="G301" s="82"/>
    </row>
    <row r="302" spans="1:9">
      <c r="A302" s="223" t="s">
        <v>467</v>
      </c>
      <c r="B302" s="224"/>
      <c r="C302" s="224"/>
      <c r="D302" s="224"/>
      <c r="E302" s="224"/>
      <c r="F302" s="225"/>
      <c r="G302" s="82"/>
      <c r="H302" s="68"/>
    </row>
    <row r="303" spans="1:9">
      <c r="A303" s="250" t="s">
        <v>468</v>
      </c>
      <c r="B303" s="93" t="s">
        <v>469</v>
      </c>
      <c r="C303" s="97"/>
      <c r="D303" s="97"/>
      <c r="E303" s="97" t="s">
        <v>555</v>
      </c>
      <c r="F303" s="98"/>
      <c r="I303" s="78">
        <f>+COUNTA(B303:B308)</f>
        <v>6</v>
      </c>
    </row>
    <row r="304" spans="1:9">
      <c r="A304" s="250"/>
      <c r="B304" s="93" t="s">
        <v>300</v>
      </c>
      <c r="C304" s="97" t="s">
        <v>555</v>
      </c>
      <c r="D304" s="97"/>
      <c r="E304" s="97"/>
      <c r="F304" s="98"/>
    </row>
    <row r="305" spans="1:9">
      <c r="A305" s="250" t="s">
        <v>470</v>
      </c>
      <c r="B305" s="93" t="s">
        <v>471</v>
      </c>
      <c r="C305" s="97" t="s">
        <v>555</v>
      </c>
      <c r="D305" s="97"/>
      <c r="E305" s="97"/>
      <c r="F305" s="98"/>
      <c r="G305" s="82"/>
    </row>
    <row r="306" spans="1:9">
      <c r="A306" s="250"/>
      <c r="B306" s="93" t="s">
        <v>472</v>
      </c>
      <c r="C306" s="97" t="s">
        <v>555</v>
      </c>
      <c r="D306" s="97"/>
      <c r="E306" s="97"/>
      <c r="F306" s="98"/>
      <c r="G306" s="82"/>
    </row>
    <row r="307" spans="1:9">
      <c r="A307" s="250" t="s">
        <v>473</v>
      </c>
      <c r="B307" s="93" t="s">
        <v>474</v>
      </c>
      <c r="C307" s="97"/>
      <c r="D307" s="97" t="s">
        <v>555</v>
      </c>
      <c r="E307" s="97"/>
      <c r="F307" s="98"/>
      <c r="G307" s="82"/>
    </row>
    <row r="308" spans="1:9">
      <c r="A308" s="250"/>
      <c r="B308" s="93" t="s">
        <v>301</v>
      </c>
      <c r="C308" s="97"/>
      <c r="D308" s="97"/>
      <c r="E308" s="97" t="s">
        <v>555</v>
      </c>
      <c r="F308" s="98"/>
      <c r="G308" s="82"/>
    </row>
    <row r="309" spans="1:9">
      <c r="A309" s="223" t="s">
        <v>475</v>
      </c>
      <c r="B309" s="224"/>
      <c r="C309" s="224"/>
      <c r="D309" s="224"/>
      <c r="E309" s="224"/>
      <c r="F309" s="225"/>
    </row>
    <row r="310" spans="1:9" ht="31.5">
      <c r="A310" s="250" t="s">
        <v>476</v>
      </c>
      <c r="B310" s="93" t="s">
        <v>477</v>
      </c>
      <c r="C310" s="97"/>
      <c r="D310" s="97"/>
      <c r="E310" s="97" t="s">
        <v>555</v>
      </c>
      <c r="F310" s="98"/>
      <c r="G310" s="82"/>
      <c r="I310" s="78">
        <f>+COUNTA(B310:B317)</f>
        <v>8</v>
      </c>
    </row>
    <row r="311" spans="1:9">
      <c r="A311" s="250"/>
      <c r="B311" s="93" t="s">
        <v>302</v>
      </c>
      <c r="C311" s="97" t="s">
        <v>555</v>
      </c>
      <c r="D311" s="97"/>
      <c r="E311" s="97"/>
      <c r="F311" s="98"/>
      <c r="G311" s="82"/>
    </row>
    <row r="312" spans="1:9">
      <c r="A312" s="250"/>
      <c r="B312" s="93" t="s">
        <v>303</v>
      </c>
      <c r="C312" s="97"/>
      <c r="D312" s="97"/>
      <c r="E312" s="97" t="s">
        <v>555</v>
      </c>
      <c r="F312" s="98"/>
      <c r="G312" s="82"/>
    </row>
    <row r="313" spans="1:9">
      <c r="A313" s="128" t="s">
        <v>478</v>
      </c>
      <c r="B313" s="93" t="s">
        <v>568</v>
      </c>
      <c r="C313" s="97"/>
      <c r="D313" s="97" t="s">
        <v>555</v>
      </c>
      <c r="E313" s="97"/>
      <c r="F313" s="98"/>
      <c r="G313" s="82"/>
    </row>
    <row r="314" spans="1:9">
      <c r="A314" s="128" t="s">
        <v>479</v>
      </c>
      <c r="B314" s="93" t="s">
        <v>304</v>
      </c>
      <c r="C314" s="97" t="s">
        <v>555</v>
      </c>
      <c r="D314" s="97"/>
      <c r="E314" s="97"/>
      <c r="F314" s="98"/>
      <c r="G314" s="82"/>
    </row>
    <row r="315" spans="1:9">
      <c r="A315" s="250" t="s">
        <v>480</v>
      </c>
      <c r="B315" s="93" t="s">
        <v>305</v>
      </c>
      <c r="C315" s="97" t="s">
        <v>555</v>
      </c>
      <c r="D315" s="97"/>
      <c r="E315" s="97"/>
      <c r="F315" s="98"/>
      <c r="G315" s="82"/>
    </row>
    <row r="316" spans="1:9" ht="31.5">
      <c r="A316" s="250"/>
      <c r="B316" s="93" t="s">
        <v>587</v>
      </c>
      <c r="C316" s="97"/>
      <c r="D316" s="97" t="s">
        <v>555</v>
      </c>
      <c r="E316" s="97"/>
      <c r="F316" s="98"/>
      <c r="G316" s="82"/>
    </row>
    <row r="317" spans="1:9">
      <c r="A317" s="128" t="s">
        <v>481</v>
      </c>
      <c r="B317" s="11" t="s">
        <v>306</v>
      </c>
      <c r="C317" s="97"/>
      <c r="D317" s="97"/>
      <c r="E317" s="97" t="s">
        <v>555</v>
      </c>
      <c r="F317" s="98"/>
      <c r="G317" s="129" t="s">
        <v>185</v>
      </c>
    </row>
    <row r="318" spans="1:9">
      <c r="A318" s="223" t="s">
        <v>482</v>
      </c>
      <c r="B318" s="224"/>
      <c r="C318" s="224"/>
      <c r="D318" s="224"/>
      <c r="E318" s="224"/>
      <c r="F318" s="225"/>
      <c r="G318" s="82"/>
      <c r="H318" s="68"/>
    </row>
    <row r="319" spans="1:9" ht="47.25">
      <c r="A319" s="128" t="s">
        <v>483</v>
      </c>
      <c r="B319" s="93" t="s">
        <v>307</v>
      </c>
      <c r="C319" s="97"/>
      <c r="D319" s="97"/>
      <c r="E319" s="97" t="s">
        <v>555</v>
      </c>
      <c r="F319" s="98"/>
      <c r="G319" s="129" t="s">
        <v>186</v>
      </c>
      <c r="I319" s="78">
        <f>+COUNTA(B319:B330)</f>
        <v>12</v>
      </c>
    </row>
    <row r="320" spans="1:9">
      <c r="A320" s="128" t="s">
        <v>484</v>
      </c>
      <c r="B320" s="93" t="s">
        <v>308</v>
      </c>
      <c r="C320" s="97"/>
      <c r="D320" s="97"/>
      <c r="E320" s="97" t="s">
        <v>555</v>
      </c>
      <c r="F320" s="98"/>
      <c r="G320" s="82"/>
    </row>
    <row r="321" spans="1:9" ht="31.5">
      <c r="A321" s="128" t="s">
        <v>485</v>
      </c>
      <c r="B321" s="11" t="s">
        <v>309</v>
      </c>
      <c r="C321" s="97"/>
      <c r="D321" s="97"/>
      <c r="E321" s="97" t="s">
        <v>555</v>
      </c>
      <c r="F321" s="98"/>
      <c r="G321" s="82"/>
    </row>
    <row r="322" spans="1:9" ht="31.5">
      <c r="A322" s="128" t="s">
        <v>486</v>
      </c>
      <c r="B322" s="93" t="s">
        <v>487</v>
      </c>
      <c r="C322" s="97"/>
      <c r="D322" s="97"/>
      <c r="E322" s="97" t="s">
        <v>555</v>
      </c>
      <c r="F322" s="98"/>
      <c r="G322" s="82"/>
    </row>
    <row r="323" spans="1:9">
      <c r="A323" s="128" t="s">
        <v>488</v>
      </c>
      <c r="B323" s="93" t="s">
        <v>310</v>
      </c>
      <c r="C323" s="97"/>
      <c r="D323" s="97"/>
      <c r="E323" s="97" t="s">
        <v>555</v>
      </c>
      <c r="F323" s="98"/>
      <c r="G323" s="82"/>
    </row>
    <row r="324" spans="1:9">
      <c r="A324" s="250" t="s">
        <v>489</v>
      </c>
      <c r="B324" s="93" t="s">
        <v>311</v>
      </c>
      <c r="C324" s="97"/>
      <c r="D324" s="97"/>
      <c r="E324" s="97" t="s">
        <v>555</v>
      </c>
      <c r="F324" s="98"/>
      <c r="G324" s="82"/>
    </row>
    <row r="325" spans="1:9" ht="31.5">
      <c r="A325" s="250"/>
      <c r="B325" s="93" t="s">
        <v>312</v>
      </c>
      <c r="C325" s="97" t="s">
        <v>555</v>
      </c>
      <c r="D325" s="97"/>
      <c r="E325" s="97"/>
      <c r="F325" s="98"/>
      <c r="G325" s="82"/>
    </row>
    <row r="326" spans="1:9" ht="31.5">
      <c r="A326" s="250"/>
      <c r="B326" s="93" t="s">
        <v>490</v>
      </c>
      <c r="C326" s="97" t="s">
        <v>555</v>
      </c>
      <c r="D326" s="97"/>
      <c r="E326" s="97"/>
      <c r="F326" s="98"/>
      <c r="G326" s="82"/>
    </row>
    <row r="327" spans="1:9" ht="31.5">
      <c r="A327" s="128" t="s">
        <v>491</v>
      </c>
      <c r="B327" s="93" t="s">
        <v>313</v>
      </c>
      <c r="C327" s="97" t="s">
        <v>555</v>
      </c>
      <c r="D327" s="97"/>
      <c r="E327" s="97"/>
      <c r="F327" s="98"/>
      <c r="G327" s="82"/>
    </row>
    <row r="328" spans="1:9" ht="31.5">
      <c r="A328" s="128" t="s">
        <v>492</v>
      </c>
      <c r="B328" s="93" t="s">
        <v>4</v>
      </c>
      <c r="C328" s="97"/>
      <c r="D328" s="97"/>
      <c r="E328" s="97" t="s">
        <v>555</v>
      </c>
      <c r="F328" s="98"/>
      <c r="G328" s="82"/>
    </row>
    <row r="329" spans="1:9" ht="31.5">
      <c r="A329" s="128" t="s">
        <v>493</v>
      </c>
      <c r="B329" s="93" t="s">
        <v>314</v>
      </c>
      <c r="C329" s="97" t="s">
        <v>555</v>
      </c>
      <c r="D329" s="97"/>
      <c r="E329" s="97"/>
      <c r="F329" s="98"/>
      <c r="G329" s="82"/>
    </row>
    <row r="330" spans="1:9" ht="31.5">
      <c r="A330" s="128" t="s">
        <v>494</v>
      </c>
      <c r="B330" s="11" t="s">
        <v>374</v>
      </c>
      <c r="C330" s="97"/>
      <c r="D330" s="97"/>
      <c r="E330" s="97" t="s">
        <v>555</v>
      </c>
      <c r="F330" s="98"/>
      <c r="G330" s="82"/>
    </row>
    <row r="331" spans="1:9">
      <c r="A331" s="223" t="s">
        <v>588</v>
      </c>
      <c r="B331" s="224"/>
      <c r="C331" s="224"/>
      <c r="D331" s="224"/>
      <c r="E331" s="224"/>
      <c r="F331" s="225"/>
      <c r="G331" s="82"/>
      <c r="H331" s="68"/>
    </row>
    <row r="332" spans="1:9" ht="31.5">
      <c r="A332" s="250" t="s">
        <v>495</v>
      </c>
      <c r="B332" s="93" t="s">
        <v>315</v>
      </c>
      <c r="C332" s="97"/>
      <c r="D332" s="97"/>
      <c r="E332" s="97" t="s">
        <v>555</v>
      </c>
      <c r="F332" s="98"/>
      <c r="G332" s="82"/>
      <c r="I332" s="78">
        <f>+COUNTA(B332:B343)</f>
        <v>12</v>
      </c>
    </row>
    <row r="333" spans="1:9" ht="31.5">
      <c r="A333" s="250"/>
      <c r="B333" s="93" t="s">
        <v>316</v>
      </c>
      <c r="C333" s="97"/>
      <c r="D333" s="97"/>
      <c r="E333" s="97" t="s">
        <v>555</v>
      </c>
      <c r="F333" s="98"/>
      <c r="G333" s="82"/>
    </row>
    <row r="334" spans="1:9">
      <c r="A334" s="250"/>
      <c r="B334" s="93" t="s">
        <v>5</v>
      </c>
      <c r="C334" s="97"/>
      <c r="D334" s="97"/>
      <c r="E334" s="97" t="s">
        <v>555</v>
      </c>
      <c r="F334" s="98"/>
      <c r="G334" s="82"/>
    </row>
    <row r="335" spans="1:9" ht="31.5">
      <c r="A335" s="250"/>
      <c r="B335" s="93" t="s">
        <v>318</v>
      </c>
      <c r="C335" s="97" t="s">
        <v>555</v>
      </c>
      <c r="D335" s="97"/>
      <c r="E335" s="97"/>
      <c r="F335" s="98"/>
      <c r="G335" s="82"/>
    </row>
    <row r="336" spans="1:9">
      <c r="A336" s="250"/>
      <c r="B336" s="93" t="s">
        <v>317</v>
      </c>
      <c r="C336" s="97"/>
      <c r="D336" s="97"/>
      <c r="E336" s="97" t="s">
        <v>555</v>
      </c>
      <c r="F336" s="98"/>
      <c r="G336" s="82"/>
    </row>
    <row r="337" spans="1:9" ht="31.5">
      <c r="A337" s="250"/>
      <c r="B337" s="93" t="s">
        <v>206</v>
      </c>
      <c r="C337" s="97"/>
      <c r="D337" s="97"/>
      <c r="E337" s="97" t="s">
        <v>555</v>
      </c>
      <c r="F337" s="98"/>
      <c r="G337" s="82"/>
    </row>
    <row r="338" spans="1:9" ht="31.5">
      <c r="A338" s="250"/>
      <c r="B338" s="93" t="s">
        <v>319</v>
      </c>
      <c r="C338" s="97"/>
      <c r="D338" s="97" t="s">
        <v>555</v>
      </c>
      <c r="E338" s="97"/>
      <c r="F338" s="98"/>
      <c r="G338" s="82"/>
    </row>
    <row r="339" spans="1:9" ht="31.5">
      <c r="A339" s="250"/>
      <c r="B339" s="93" t="s">
        <v>496</v>
      </c>
      <c r="C339" s="97"/>
      <c r="D339" s="97"/>
      <c r="E339" s="97" t="s">
        <v>555</v>
      </c>
      <c r="F339" s="98"/>
      <c r="G339" s="82"/>
    </row>
    <row r="340" spans="1:9" ht="31.5">
      <c r="A340" s="250"/>
      <c r="B340" s="93" t="s">
        <v>207</v>
      </c>
      <c r="C340" s="97"/>
      <c r="D340" s="97"/>
      <c r="E340" s="97" t="s">
        <v>555</v>
      </c>
      <c r="F340" s="98"/>
      <c r="G340" s="82"/>
    </row>
    <row r="341" spans="1:9" ht="31.5">
      <c r="A341" s="250"/>
      <c r="B341" s="93" t="s">
        <v>497</v>
      </c>
      <c r="C341" s="97"/>
      <c r="D341" s="97"/>
      <c r="E341" s="97" t="s">
        <v>555</v>
      </c>
      <c r="F341" s="98"/>
      <c r="G341" s="82"/>
    </row>
    <row r="342" spans="1:9" ht="31.5">
      <c r="A342" s="250" t="s">
        <v>498</v>
      </c>
      <c r="B342" s="93" t="s">
        <v>208</v>
      </c>
      <c r="C342" s="97"/>
      <c r="D342" s="97" t="s">
        <v>555</v>
      </c>
      <c r="E342" s="97"/>
      <c r="F342" s="98"/>
      <c r="G342" s="82"/>
    </row>
    <row r="343" spans="1:9" ht="31.5">
      <c r="A343" s="250"/>
      <c r="B343" s="93" t="s">
        <v>209</v>
      </c>
      <c r="C343" s="97"/>
      <c r="D343" s="97"/>
      <c r="E343" s="97" t="s">
        <v>555</v>
      </c>
      <c r="F343" s="98"/>
      <c r="G343" s="82"/>
    </row>
    <row r="344" spans="1:9">
      <c r="A344" s="223" t="s">
        <v>499</v>
      </c>
      <c r="B344" s="224"/>
      <c r="C344" s="224"/>
      <c r="D344" s="224"/>
      <c r="E344" s="224"/>
      <c r="F344" s="225"/>
    </row>
    <row r="345" spans="1:9" ht="31.5">
      <c r="A345" s="128" t="s">
        <v>500</v>
      </c>
      <c r="B345" s="93" t="s">
        <v>509</v>
      </c>
      <c r="C345" s="97"/>
      <c r="D345" s="97"/>
      <c r="E345" s="97" t="s">
        <v>555</v>
      </c>
      <c r="F345" s="98"/>
      <c r="G345" s="82"/>
      <c r="I345" s="78">
        <f>+COUNTA(B345)</f>
        <v>1</v>
      </c>
    </row>
    <row r="346" spans="1:9">
      <c r="A346" s="223" t="s">
        <v>501</v>
      </c>
      <c r="B346" s="224"/>
      <c r="C346" s="224"/>
      <c r="D346" s="224"/>
      <c r="E346" s="224"/>
      <c r="F346" s="225"/>
    </row>
    <row r="347" spans="1:9" ht="47.25">
      <c r="A347" s="250" t="s">
        <v>502</v>
      </c>
      <c r="B347" s="93" t="s">
        <v>503</v>
      </c>
      <c r="C347" s="97"/>
      <c r="D347" s="97"/>
      <c r="E347" s="97" t="s">
        <v>555</v>
      </c>
      <c r="F347" s="98"/>
      <c r="G347" s="82"/>
      <c r="I347" s="78">
        <f>+COUNTA(B347:B348)</f>
        <v>2</v>
      </c>
    </row>
    <row r="348" spans="1:9" ht="31.5">
      <c r="A348" s="250"/>
      <c r="B348" s="93" t="s">
        <v>320</v>
      </c>
      <c r="C348" s="97"/>
      <c r="D348" s="97"/>
      <c r="E348" s="97" t="s">
        <v>555</v>
      </c>
      <c r="F348" s="98"/>
      <c r="G348" s="82"/>
    </row>
    <row r="349" spans="1:9">
      <c r="A349" s="223" t="s">
        <v>504</v>
      </c>
      <c r="B349" s="224"/>
      <c r="C349" s="224"/>
      <c r="D349" s="224"/>
      <c r="E349" s="224"/>
      <c r="F349" s="225"/>
    </row>
    <row r="350" spans="1:9">
      <c r="A350" s="250" t="s">
        <v>505</v>
      </c>
      <c r="B350" s="93" t="s">
        <v>506</v>
      </c>
      <c r="C350" s="97"/>
      <c r="D350" s="97"/>
      <c r="E350" s="97" t="s">
        <v>555</v>
      </c>
      <c r="F350" s="98"/>
      <c r="G350" s="82"/>
      <c r="I350" s="78">
        <f>+COUNTA(B350:B377)</f>
        <v>28</v>
      </c>
    </row>
    <row r="351" spans="1:9">
      <c r="A351" s="250"/>
      <c r="B351" s="93" t="s">
        <v>321</v>
      </c>
      <c r="C351" s="97"/>
      <c r="D351" s="97"/>
      <c r="E351" s="97" t="s">
        <v>555</v>
      </c>
      <c r="F351" s="98"/>
      <c r="G351" s="82"/>
    </row>
    <row r="352" spans="1:9" ht="31.5">
      <c r="A352" s="248" t="s">
        <v>64</v>
      </c>
      <c r="B352" s="11" t="s">
        <v>507</v>
      </c>
      <c r="C352" s="97"/>
      <c r="D352" s="97"/>
      <c r="E352" s="97" t="s">
        <v>555</v>
      </c>
      <c r="F352" s="98"/>
      <c r="G352" s="82"/>
    </row>
    <row r="353" spans="1:7">
      <c r="A353" s="248"/>
      <c r="B353" s="93" t="s">
        <v>508</v>
      </c>
      <c r="C353" s="97" t="s">
        <v>555</v>
      </c>
      <c r="D353" s="97"/>
      <c r="E353" s="97"/>
      <c r="F353" s="98"/>
      <c r="G353" s="82"/>
    </row>
    <row r="354" spans="1:7">
      <c r="A354" s="248"/>
      <c r="B354" s="93" t="s">
        <v>146</v>
      </c>
      <c r="C354" s="97" t="s">
        <v>555</v>
      </c>
      <c r="D354" s="97"/>
      <c r="E354" s="97"/>
      <c r="F354" s="98"/>
      <c r="G354" s="82"/>
    </row>
    <row r="355" spans="1:7">
      <c r="A355" s="248"/>
      <c r="B355" s="93" t="s">
        <v>375</v>
      </c>
      <c r="C355" s="97"/>
      <c r="D355" s="97" t="s">
        <v>555</v>
      </c>
      <c r="E355" s="97"/>
      <c r="F355" s="98"/>
      <c r="G355" s="82"/>
    </row>
    <row r="356" spans="1:7">
      <c r="A356" s="248"/>
      <c r="B356" s="93" t="s">
        <v>569</v>
      </c>
      <c r="C356" s="97"/>
      <c r="D356" s="97" t="s">
        <v>555</v>
      </c>
      <c r="E356" s="97"/>
      <c r="F356" s="98"/>
      <c r="G356" s="82"/>
    </row>
    <row r="357" spans="1:7" ht="31.5">
      <c r="A357" s="248"/>
      <c r="B357" s="93" t="s">
        <v>322</v>
      </c>
      <c r="C357" s="97" t="s">
        <v>555</v>
      </c>
      <c r="D357" s="97"/>
      <c r="E357" s="97"/>
      <c r="F357" s="98"/>
      <c r="G357" s="82"/>
    </row>
    <row r="358" spans="1:7" ht="31.5">
      <c r="A358" s="248"/>
      <c r="B358" s="93" t="s">
        <v>6</v>
      </c>
      <c r="C358" s="97"/>
      <c r="D358" s="97"/>
      <c r="E358" s="97" t="s">
        <v>555</v>
      </c>
      <c r="F358" s="98"/>
      <c r="G358" s="82"/>
    </row>
    <row r="359" spans="1:7">
      <c r="A359" s="248"/>
      <c r="B359" s="93" t="s">
        <v>7</v>
      </c>
      <c r="C359" s="97"/>
      <c r="D359" s="97"/>
      <c r="E359" s="97" t="s">
        <v>555</v>
      </c>
      <c r="F359" s="98"/>
      <c r="G359" s="82"/>
    </row>
    <row r="360" spans="1:7" ht="31.5">
      <c r="A360" s="248"/>
      <c r="B360" s="93" t="s">
        <v>323</v>
      </c>
      <c r="C360" s="97"/>
      <c r="D360" s="97"/>
      <c r="E360" s="97" t="s">
        <v>555</v>
      </c>
      <c r="F360" s="98"/>
      <c r="G360" s="82"/>
    </row>
    <row r="361" spans="1:7" ht="31.5">
      <c r="A361" s="248"/>
      <c r="B361" s="93" t="s">
        <v>324</v>
      </c>
      <c r="C361" s="97"/>
      <c r="D361" s="97"/>
      <c r="E361" s="97"/>
      <c r="F361" s="98" t="s">
        <v>555</v>
      </c>
      <c r="G361" s="82"/>
    </row>
    <row r="362" spans="1:7" ht="31.5">
      <c r="A362" s="248"/>
      <c r="B362" s="93" t="s">
        <v>325</v>
      </c>
      <c r="C362" s="97"/>
      <c r="D362" s="97" t="s">
        <v>555</v>
      </c>
      <c r="E362" s="97"/>
      <c r="F362" s="98"/>
      <c r="G362" s="82"/>
    </row>
    <row r="363" spans="1:7" ht="31.5">
      <c r="A363" s="248"/>
      <c r="B363" s="93" t="s">
        <v>510</v>
      </c>
      <c r="C363" s="97"/>
      <c r="D363" s="97"/>
      <c r="E363" s="97" t="s">
        <v>555</v>
      </c>
      <c r="F363" s="98"/>
      <c r="G363" s="82"/>
    </row>
    <row r="364" spans="1:7">
      <c r="A364" s="248"/>
      <c r="B364" s="93" t="s">
        <v>326</v>
      </c>
      <c r="C364" s="97"/>
      <c r="D364" s="97" t="s">
        <v>555</v>
      </c>
      <c r="E364" s="97"/>
      <c r="F364" s="98"/>
      <c r="G364" s="82"/>
    </row>
    <row r="365" spans="1:7" ht="31.5">
      <c r="A365" s="130" t="s">
        <v>66</v>
      </c>
      <c r="B365" s="93" t="s">
        <v>511</v>
      </c>
      <c r="C365" s="97"/>
      <c r="D365" s="97"/>
      <c r="E365" s="97" t="s">
        <v>555</v>
      </c>
      <c r="F365" s="98"/>
      <c r="G365" s="82"/>
    </row>
    <row r="366" spans="1:7">
      <c r="A366" s="248" t="s">
        <v>67</v>
      </c>
      <c r="B366" s="93" t="s">
        <v>327</v>
      </c>
      <c r="C366" s="97" t="s">
        <v>555</v>
      </c>
      <c r="D366" s="97"/>
      <c r="E366" s="97"/>
      <c r="F366" s="98"/>
      <c r="G366" s="82"/>
    </row>
    <row r="367" spans="1:7" ht="31.5">
      <c r="A367" s="248"/>
      <c r="B367" s="11" t="s">
        <v>512</v>
      </c>
      <c r="C367" s="97"/>
      <c r="D367" s="97" t="s">
        <v>555</v>
      </c>
      <c r="E367" s="97"/>
      <c r="F367" s="98"/>
      <c r="G367" s="82"/>
    </row>
    <row r="368" spans="1:7" ht="31.5">
      <c r="A368" s="248"/>
      <c r="B368" s="93" t="s">
        <v>513</v>
      </c>
      <c r="C368" s="97"/>
      <c r="D368" s="97" t="s">
        <v>555</v>
      </c>
      <c r="E368" s="97"/>
      <c r="F368" s="98"/>
      <c r="G368" s="82"/>
    </row>
    <row r="369" spans="1:15" ht="31.5">
      <c r="A369" s="248"/>
      <c r="B369" s="93" t="s">
        <v>328</v>
      </c>
      <c r="C369" s="97" t="s">
        <v>555</v>
      </c>
      <c r="D369" s="97"/>
      <c r="E369" s="97"/>
      <c r="F369" s="98"/>
      <c r="G369" s="82"/>
    </row>
    <row r="370" spans="1:15" ht="47.25">
      <c r="A370" s="130" t="s">
        <v>68</v>
      </c>
      <c r="B370" s="84" t="s">
        <v>213</v>
      </c>
      <c r="C370" s="97" t="s">
        <v>555</v>
      </c>
      <c r="D370" s="97"/>
      <c r="E370" s="97"/>
      <c r="F370" s="98"/>
      <c r="G370" s="82"/>
    </row>
    <row r="371" spans="1:15" ht="31.5">
      <c r="A371" s="130" t="s">
        <v>69</v>
      </c>
      <c r="B371" s="93" t="s">
        <v>345</v>
      </c>
      <c r="C371" s="97" t="s">
        <v>555</v>
      </c>
      <c r="D371" s="97"/>
      <c r="E371" s="97"/>
      <c r="F371" s="98"/>
      <c r="G371" s="82"/>
    </row>
    <row r="372" spans="1:15">
      <c r="A372" s="248" t="s">
        <v>71</v>
      </c>
      <c r="B372" s="93" t="s">
        <v>330</v>
      </c>
      <c r="C372" s="97" t="s">
        <v>555</v>
      </c>
      <c r="D372" s="97"/>
      <c r="E372" s="97"/>
      <c r="F372" s="98"/>
      <c r="G372" s="82"/>
    </row>
    <row r="373" spans="1:15">
      <c r="A373" s="248"/>
      <c r="B373" s="84" t="s">
        <v>329</v>
      </c>
      <c r="C373" s="97" t="s">
        <v>555</v>
      </c>
      <c r="D373" s="97"/>
      <c r="E373" s="97"/>
      <c r="F373" s="98"/>
      <c r="G373" s="82"/>
    </row>
    <row r="374" spans="1:15" ht="31.5">
      <c r="A374" s="130" t="s">
        <v>72</v>
      </c>
      <c r="B374" s="84" t="s">
        <v>331</v>
      </c>
      <c r="C374" s="97" t="s">
        <v>555</v>
      </c>
      <c r="D374" s="97"/>
      <c r="E374" s="97"/>
      <c r="F374" s="98"/>
      <c r="G374" s="82"/>
    </row>
    <row r="375" spans="1:15">
      <c r="A375" s="130" t="s">
        <v>73</v>
      </c>
      <c r="B375" s="93" t="s">
        <v>518</v>
      </c>
      <c r="C375" s="97"/>
      <c r="D375" s="97"/>
      <c r="E375" s="97" t="s">
        <v>555</v>
      </c>
      <c r="F375" s="98"/>
      <c r="G375" s="82"/>
    </row>
    <row r="376" spans="1:15">
      <c r="A376" s="248" t="s">
        <v>519</v>
      </c>
      <c r="B376" s="93" t="s">
        <v>332</v>
      </c>
      <c r="C376" s="97" t="s">
        <v>555</v>
      </c>
      <c r="D376" s="97"/>
      <c r="E376" s="97"/>
      <c r="F376" s="98"/>
      <c r="G376" s="82"/>
    </row>
    <row r="377" spans="1:15" ht="32.25" thickBot="1">
      <c r="A377" s="249"/>
      <c r="B377" s="122" t="s">
        <v>333</v>
      </c>
      <c r="C377" s="106"/>
      <c r="D377" s="106" t="s">
        <v>555</v>
      </c>
      <c r="E377" s="106"/>
      <c r="F377" s="107"/>
      <c r="G377" s="82"/>
    </row>
    <row r="378" spans="1:15">
      <c r="C378" s="131"/>
      <c r="D378" s="131"/>
      <c r="E378" s="131"/>
      <c r="F378" s="131"/>
      <c r="G378" s="82"/>
      <c r="H378" s="68"/>
    </row>
    <row r="379" spans="1:15" s="132" customFormat="1">
      <c r="B379" s="133"/>
      <c r="C379" s="134"/>
      <c r="D379" s="134"/>
      <c r="E379" s="134"/>
      <c r="F379" s="134"/>
      <c r="G379" s="82"/>
      <c r="H379" s="68"/>
      <c r="I379" s="135"/>
      <c r="J379" s="136"/>
      <c r="K379" s="136"/>
      <c r="L379" s="136"/>
      <c r="M379" s="136"/>
      <c r="N379" s="136"/>
      <c r="O379" s="136"/>
    </row>
    <row r="380" spans="1:15" ht="16.5" thickBot="1">
      <c r="C380" s="131"/>
      <c r="D380" s="131"/>
      <c r="E380" s="131"/>
      <c r="F380" s="131"/>
      <c r="G380" s="82"/>
      <c r="H380" s="68"/>
    </row>
    <row r="381" spans="1:15">
      <c r="A381" s="242" t="s">
        <v>584</v>
      </c>
      <c r="B381" s="243"/>
      <c r="C381" s="243"/>
      <c r="D381" s="243"/>
      <c r="E381" s="243"/>
      <c r="F381" s="244"/>
      <c r="G381" s="82"/>
      <c r="H381" s="68"/>
    </row>
    <row r="382" spans="1:15">
      <c r="A382" s="239" t="s">
        <v>168</v>
      </c>
      <c r="B382" s="240"/>
      <c r="C382" s="240"/>
      <c r="D382" s="240"/>
      <c r="E382" s="240"/>
      <c r="F382" s="241"/>
      <c r="G382" s="82"/>
      <c r="H382" s="68"/>
      <c r="I382" s="64">
        <f>+SUM(I384:I418)</f>
        <v>34</v>
      </c>
      <c r="J382" s="73" t="s">
        <v>168</v>
      </c>
    </row>
    <row r="383" spans="1:15">
      <c r="A383" s="239" t="s">
        <v>127</v>
      </c>
      <c r="B383" s="240"/>
      <c r="C383" s="240"/>
      <c r="D383" s="240"/>
      <c r="E383" s="240"/>
      <c r="F383" s="241"/>
    </row>
    <row r="384" spans="1:15" ht="31.5">
      <c r="A384" s="267" t="s">
        <v>128</v>
      </c>
      <c r="B384" s="90" t="s">
        <v>162</v>
      </c>
      <c r="C384" s="85"/>
      <c r="D384" s="85"/>
      <c r="E384" s="85" t="s">
        <v>555</v>
      </c>
      <c r="F384" s="86"/>
      <c r="I384" s="78">
        <f>+COUNTA(B384:B388)</f>
        <v>5</v>
      </c>
    </row>
    <row r="385" spans="1:9" ht="31.5">
      <c r="A385" s="267"/>
      <c r="B385" s="90" t="s">
        <v>129</v>
      </c>
      <c r="C385" s="85"/>
      <c r="D385" s="85"/>
      <c r="E385" s="85" t="s">
        <v>555</v>
      </c>
      <c r="F385" s="86"/>
    </row>
    <row r="386" spans="1:9" ht="31.5">
      <c r="A386" s="267"/>
      <c r="B386" s="90" t="s">
        <v>365</v>
      </c>
      <c r="C386" s="85"/>
      <c r="D386" s="85"/>
      <c r="E386" s="85" t="s">
        <v>555</v>
      </c>
      <c r="F386" s="86"/>
      <c r="G386" s="83" t="s">
        <v>183</v>
      </c>
      <c r="H386" s="89"/>
    </row>
    <row r="387" spans="1:9" ht="31.5">
      <c r="A387" s="267"/>
      <c r="B387" s="90" t="s">
        <v>163</v>
      </c>
      <c r="C387" s="85"/>
      <c r="D387" s="85"/>
      <c r="E387" s="85" t="s">
        <v>555</v>
      </c>
      <c r="F387" s="86"/>
      <c r="G387" s="82"/>
      <c r="H387" s="68"/>
    </row>
    <row r="388" spans="1:9" ht="31.5">
      <c r="A388" s="267"/>
      <c r="B388" s="90" t="s">
        <v>130</v>
      </c>
      <c r="C388" s="85"/>
      <c r="D388" s="85"/>
      <c r="E388" s="85" t="s">
        <v>555</v>
      </c>
      <c r="F388" s="86"/>
      <c r="G388" s="82"/>
      <c r="H388" s="68"/>
    </row>
    <row r="389" spans="1:9">
      <c r="A389" s="239" t="s">
        <v>143</v>
      </c>
      <c r="B389" s="240"/>
      <c r="C389" s="240"/>
      <c r="D389" s="240"/>
      <c r="E389" s="240"/>
      <c r="F389" s="241"/>
      <c r="G389" s="82"/>
      <c r="H389" s="68"/>
    </row>
    <row r="390" spans="1:9" ht="31.5">
      <c r="A390" s="267" t="s">
        <v>144</v>
      </c>
      <c r="B390" s="90" t="s">
        <v>338</v>
      </c>
      <c r="C390" s="85" t="s">
        <v>555</v>
      </c>
      <c r="D390" s="85"/>
      <c r="E390" s="85"/>
      <c r="F390" s="86"/>
      <c r="G390" s="82"/>
      <c r="H390" s="68"/>
      <c r="I390" s="78">
        <f>+COUNTA(B390:B392)</f>
        <v>3</v>
      </c>
    </row>
    <row r="391" spans="1:9" ht="31.5">
      <c r="A391" s="267"/>
      <c r="B391" s="90" t="s">
        <v>145</v>
      </c>
      <c r="C391" s="85" t="s">
        <v>555</v>
      </c>
      <c r="D391" s="85"/>
      <c r="E391" s="85"/>
      <c r="F391" s="86"/>
      <c r="G391" s="82"/>
      <c r="H391" s="68"/>
    </row>
    <row r="392" spans="1:9" ht="31.5">
      <c r="A392" s="267"/>
      <c r="B392" s="90" t="s">
        <v>335</v>
      </c>
      <c r="C392" s="85"/>
      <c r="D392" s="85" t="s">
        <v>555</v>
      </c>
      <c r="E392" s="85"/>
      <c r="F392" s="86"/>
      <c r="G392" s="82"/>
      <c r="H392" s="68"/>
    </row>
    <row r="393" spans="1:9">
      <c r="A393" s="267" t="s">
        <v>64</v>
      </c>
      <c r="B393" s="123" t="s">
        <v>370</v>
      </c>
      <c r="C393" s="85" t="s">
        <v>555</v>
      </c>
      <c r="D393" s="85"/>
      <c r="E393" s="85"/>
      <c r="F393" s="86"/>
      <c r="G393" s="82"/>
      <c r="H393" s="68"/>
      <c r="I393" s="78">
        <f>+COUNTA(B393:B418)</f>
        <v>26</v>
      </c>
    </row>
    <row r="394" spans="1:9">
      <c r="A394" s="267"/>
      <c r="B394" s="123" t="s">
        <v>146</v>
      </c>
      <c r="C394" s="85" t="s">
        <v>555</v>
      </c>
      <c r="D394" s="85"/>
      <c r="E394" s="85"/>
      <c r="F394" s="86"/>
      <c r="G394" s="82"/>
      <c r="H394" s="68"/>
    </row>
    <row r="395" spans="1:9" ht="31.5">
      <c r="A395" s="267"/>
      <c r="B395" s="123" t="s">
        <v>371</v>
      </c>
      <c r="C395" s="85" t="s">
        <v>555</v>
      </c>
      <c r="D395" s="85"/>
      <c r="E395" s="85"/>
      <c r="F395" s="86"/>
      <c r="G395" s="82"/>
      <c r="H395" s="68"/>
    </row>
    <row r="396" spans="1:9" ht="31.5">
      <c r="A396" s="267"/>
      <c r="B396" s="123" t="s">
        <v>147</v>
      </c>
      <c r="C396" s="85"/>
      <c r="D396" s="85"/>
      <c r="E396" s="85" t="s">
        <v>555</v>
      </c>
      <c r="F396" s="86"/>
      <c r="G396" s="82"/>
      <c r="H396" s="68"/>
    </row>
    <row r="397" spans="1:9">
      <c r="A397" s="267"/>
      <c r="B397" s="123" t="s">
        <v>148</v>
      </c>
      <c r="C397" s="85"/>
      <c r="D397" s="85"/>
      <c r="E397" s="85" t="s">
        <v>555</v>
      </c>
      <c r="F397" s="86"/>
      <c r="G397" s="82"/>
      <c r="H397" s="68"/>
    </row>
    <row r="398" spans="1:9">
      <c r="A398" s="267"/>
      <c r="B398" s="137" t="s">
        <v>551</v>
      </c>
      <c r="C398" s="85" t="s">
        <v>555</v>
      </c>
      <c r="D398" s="85"/>
      <c r="E398" s="85"/>
      <c r="F398" s="86"/>
      <c r="G398" s="82"/>
      <c r="H398" s="68"/>
    </row>
    <row r="399" spans="1:9" ht="31.5">
      <c r="A399" s="267"/>
      <c r="B399" s="137" t="s">
        <v>233</v>
      </c>
      <c r="C399" s="85"/>
      <c r="D399" s="85"/>
      <c r="E399" s="85" t="s">
        <v>555</v>
      </c>
      <c r="F399" s="86"/>
      <c r="G399" s="82"/>
      <c r="H399" s="68"/>
    </row>
    <row r="400" spans="1:9">
      <c r="A400" s="267"/>
      <c r="B400" s="138" t="s">
        <v>149</v>
      </c>
      <c r="C400" s="85" t="s">
        <v>555</v>
      </c>
      <c r="D400" s="85"/>
      <c r="E400" s="85"/>
      <c r="F400" s="86"/>
      <c r="G400" s="82"/>
      <c r="H400" s="68"/>
    </row>
    <row r="401" spans="1:8" ht="31.5">
      <c r="A401" s="139" t="s">
        <v>66</v>
      </c>
      <c r="B401" s="123" t="s">
        <v>117</v>
      </c>
      <c r="C401" s="85"/>
      <c r="D401" s="85" t="s">
        <v>555</v>
      </c>
      <c r="E401" s="85"/>
      <c r="F401" s="86"/>
      <c r="G401" s="82"/>
      <c r="H401" s="68"/>
    </row>
    <row r="402" spans="1:8">
      <c r="A402" s="267" t="s">
        <v>67</v>
      </c>
      <c r="B402" s="123" t="s">
        <v>35</v>
      </c>
      <c r="C402" s="85"/>
      <c r="D402" s="85"/>
      <c r="E402" s="85" t="s">
        <v>555</v>
      </c>
      <c r="F402" s="86"/>
      <c r="G402" s="82"/>
      <c r="H402" s="68"/>
    </row>
    <row r="403" spans="1:8" ht="31.5">
      <c r="A403" s="271"/>
      <c r="B403" s="123" t="s">
        <v>34</v>
      </c>
      <c r="C403" s="85" t="s">
        <v>555</v>
      </c>
      <c r="D403" s="85"/>
      <c r="E403" s="85"/>
      <c r="F403" s="86"/>
      <c r="G403" s="82"/>
      <c r="H403" s="68"/>
    </row>
    <row r="404" spans="1:8" ht="47.25">
      <c r="A404" s="271"/>
      <c r="B404" s="137" t="s">
        <v>36</v>
      </c>
      <c r="C404" s="85"/>
      <c r="D404" s="85" t="s">
        <v>555</v>
      </c>
      <c r="E404" s="85"/>
      <c r="F404" s="86"/>
      <c r="G404" s="82"/>
      <c r="H404" s="68"/>
    </row>
    <row r="405" spans="1:8" ht="31.5">
      <c r="A405" s="271"/>
      <c r="B405" s="137" t="s">
        <v>1</v>
      </c>
      <c r="C405" s="85"/>
      <c r="D405" s="85"/>
      <c r="E405" s="85" t="s">
        <v>555</v>
      </c>
      <c r="F405" s="86"/>
      <c r="G405" s="82"/>
      <c r="H405" s="68"/>
    </row>
    <row r="406" spans="1:8" ht="31.5">
      <c r="A406" s="271"/>
      <c r="B406" s="137" t="s">
        <v>234</v>
      </c>
      <c r="C406" s="85"/>
      <c r="D406" s="85"/>
      <c r="E406" s="85" t="s">
        <v>555</v>
      </c>
      <c r="F406" s="86"/>
      <c r="G406" s="82"/>
      <c r="H406" s="68"/>
    </row>
    <row r="407" spans="1:8">
      <c r="A407" s="271"/>
      <c r="B407" s="137" t="s">
        <v>410</v>
      </c>
      <c r="C407" s="85" t="s">
        <v>555</v>
      </c>
      <c r="D407" s="85"/>
      <c r="E407" s="85"/>
      <c r="F407" s="86"/>
      <c r="G407" s="82"/>
      <c r="H407" s="68"/>
    </row>
    <row r="408" spans="1:8" ht="47.25">
      <c r="A408" s="139" t="s">
        <v>68</v>
      </c>
      <c r="B408" s="123" t="s">
        <v>212</v>
      </c>
      <c r="C408" s="85" t="s">
        <v>555</v>
      </c>
      <c r="D408" s="85"/>
      <c r="E408" s="85"/>
      <c r="F408" s="86"/>
      <c r="G408" s="82"/>
      <c r="H408" s="68"/>
    </row>
    <row r="409" spans="1:8" ht="31.5">
      <c r="A409" s="140" t="s">
        <v>69</v>
      </c>
      <c r="B409" s="123" t="s">
        <v>377</v>
      </c>
      <c r="C409" s="85"/>
      <c r="D409" s="85"/>
      <c r="E409" s="85"/>
      <c r="F409" s="86" t="s">
        <v>555</v>
      </c>
      <c r="H409" s="68"/>
    </row>
    <row r="410" spans="1:8">
      <c r="A410" s="267" t="s">
        <v>71</v>
      </c>
      <c r="B410" s="123" t="s">
        <v>378</v>
      </c>
      <c r="C410" s="85" t="s">
        <v>555</v>
      </c>
      <c r="D410" s="85"/>
      <c r="E410" s="85"/>
      <c r="F410" s="86"/>
      <c r="H410" s="68"/>
    </row>
    <row r="411" spans="1:8">
      <c r="A411" s="267"/>
      <c r="B411" s="123" t="s">
        <v>411</v>
      </c>
      <c r="C411" s="85"/>
      <c r="D411" s="85" t="s">
        <v>555</v>
      </c>
      <c r="E411" s="85"/>
      <c r="F411" s="86"/>
      <c r="G411" s="82"/>
      <c r="H411" s="68"/>
    </row>
    <row r="412" spans="1:8" ht="31.5">
      <c r="A412" s="267"/>
      <c r="B412" s="123" t="s">
        <v>372</v>
      </c>
      <c r="C412" s="85" t="s">
        <v>555</v>
      </c>
      <c r="D412" s="85"/>
      <c r="E412" s="85"/>
      <c r="F412" s="86"/>
      <c r="G412" s="82"/>
      <c r="H412" s="68"/>
    </row>
    <row r="413" spans="1:8" ht="31.5">
      <c r="A413" s="267" t="s">
        <v>72</v>
      </c>
      <c r="B413" s="123" t="s">
        <v>403</v>
      </c>
      <c r="C413" s="85"/>
      <c r="D413" s="85"/>
      <c r="E413" s="85" t="s">
        <v>555</v>
      </c>
      <c r="F413" s="86"/>
      <c r="G413" s="82"/>
      <c r="H413" s="68"/>
    </row>
    <row r="414" spans="1:8">
      <c r="A414" s="267"/>
      <c r="B414" s="137" t="s">
        <v>235</v>
      </c>
      <c r="C414" s="85"/>
      <c r="D414" s="85"/>
      <c r="E414" s="85" t="s">
        <v>555</v>
      </c>
      <c r="F414" s="86"/>
      <c r="G414" s="82"/>
      <c r="H414" s="68"/>
    </row>
    <row r="415" spans="1:8" ht="31.5">
      <c r="A415" s="267"/>
      <c r="B415" s="137" t="s">
        <v>236</v>
      </c>
      <c r="C415" s="85"/>
      <c r="D415" s="85"/>
      <c r="E415" s="85" t="s">
        <v>555</v>
      </c>
      <c r="F415" s="86"/>
      <c r="G415" s="82"/>
      <c r="H415" s="68"/>
    </row>
    <row r="416" spans="1:8">
      <c r="A416" s="140" t="s">
        <v>73</v>
      </c>
      <c r="B416" s="123" t="s">
        <v>412</v>
      </c>
      <c r="C416" s="85"/>
      <c r="D416" s="85"/>
      <c r="E416" s="85" t="s">
        <v>555</v>
      </c>
      <c r="F416" s="86"/>
      <c r="G416" s="82"/>
      <c r="H416" s="68"/>
    </row>
    <row r="417" spans="1:9">
      <c r="A417" s="267" t="s">
        <v>75</v>
      </c>
      <c r="B417" s="123" t="s">
        <v>413</v>
      </c>
      <c r="C417" s="85" t="s">
        <v>555</v>
      </c>
      <c r="D417" s="85"/>
      <c r="E417" s="85"/>
      <c r="F417" s="86"/>
      <c r="G417" s="82"/>
      <c r="H417" s="68"/>
    </row>
    <row r="418" spans="1:9" ht="31.5">
      <c r="A418" s="267"/>
      <c r="B418" s="123" t="s">
        <v>414</v>
      </c>
      <c r="C418" s="85" t="s">
        <v>555</v>
      </c>
      <c r="D418" s="85"/>
      <c r="E418" s="85"/>
      <c r="F418" s="86"/>
      <c r="G418" s="82"/>
      <c r="H418" s="68"/>
    </row>
    <row r="419" spans="1:9">
      <c r="A419" s="263" t="s">
        <v>438</v>
      </c>
      <c r="B419" s="264"/>
      <c r="C419" s="264"/>
      <c r="D419" s="264"/>
      <c r="E419" s="264"/>
      <c r="F419" s="265"/>
    </row>
    <row r="420" spans="1:9" ht="31.5">
      <c r="A420" s="252" t="s">
        <v>439</v>
      </c>
      <c r="B420" s="90" t="s">
        <v>440</v>
      </c>
      <c r="C420" s="97"/>
      <c r="D420" s="97"/>
      <c r="E420" s="97" t="s">
        <v>555</v>
      </c>
      <c r="F420" s="98"/>
      <c r="G420" s="82"/>
      <c r="H420" s="68"/>
      <c r="I420" s="78">
        <f>+COUNTA(B420:B436)</f>
        <v>17</v>
      </c>
    </row>
    <row r="421" spans="1:9" ht="31.5">
      <c r="A421" s="252"/>
      <c r="B421" s="90" t="s">
        <v>441</v>
      </c>
      <c r="C421" s="97"/>
      <c r="D421" s="97"/>
      <c r="E421" s="97" t="s">
        <v>555</v>
      </c>
      <c r="F421" s="98"/>
      <c r="G421" s="82"/>
      <c r="H421" s="68"/>
    </row>
    <row r="422" spans="1:9" ht="31.5">
      <c r="A422" s="252"/>
      <c r="B422" s="90" t="s">
        <v>442</v>
      </c>
      <c r="C422" s="97"/>
      <c r="D422" s="97"/>
      <c r="E422" s="97" t="s">
        <v>555</v>
      </c>
      <c r="F422" s="98"/>
      <c r="H422" s="68"/>
    </row>
    <row r="423" spans="1:9" ht="31.5">
      <c r="A423" s="252"/>
      <c r="B423" s="125" t="s">
        <v>381</v>
      </c>
      <c r="C423" s="97" t="s">
        <v>555</v>
      </c>
      <c r="D423" s="97"/>
      <c r="E423" s="97"/>
      <c r="F423" s="98"/>
    </row>
    <row r="424" spans="1:9">
      <c r="A424" s="252"/>
      <c r="B424" s="123" t="s">
        <v>280</v>
      </c>
      <c r="C424" s="97"/>
      <c r="D424" s="97"/>
      <c r="E424" s="97" t="s">
        <v>555</v>
      </c>
      <c r="F424" s="98"/>
      <c r="G424" s="82"/>
      <c r="H424" s="68"/>
    </row>
    <row r="425" spans="1:9" ht="31.5">
      <c r="A425" s="252" t="s">
        <v>443</v>
      </c>
      <c r="B425" s="90" t="s">
        <v>444</v>
      </c>
      <c r="C425" s="97"/>
      <c r="D425" s="97"/>
      <c r="E425" s="97" t="s">
        <v>555</v>
      </c>
      <c r="F425" s="98"/>
      <c r="G425" s="82"/>
      <c r="H425" s="68"/>
    </row>
    <row r="426" spans="1:9">
      <c r="A426" s="252"/>
      <c r="B426" s="90" t="s">
        <v>445</v>
      </c>
      <c r="C426" s="97"/>
      <c r="D426" s="97"/>
      <c r="E426" s="97" t="s">
        <v>555</v>
      </c>
      <c r="F426" s="98"/>
      <c r="G426" s="82"/>
      <c r="H426" s="68"/>
    </row>
    <row r="427" spans="1:9" ht="31.5">
      <c r="A427" s="252"/>
      <c r="B427" s="90" t="s">
        <v>204</v>
      </c>
      <c r="C427" s="97"/>
      <c r="D427" s="97"/>
      <c r="E427" s="97" t="s">
        <v>555</v>
      </c>
      <c r="F427" s="98"/>
      <c r="G427" s="82"/>
      <c r="H427" s="68"/>
    </row>
    <row r="428" spans="1:9" ht="31.5">
      <c r="A428" s="252"/>
      <c r="B428" s="125" t="s">
        <v>446</v>
      </c>
      <c r="C428" s="97"/>
      <c r="D428" s="97"/>
      <c r="E428" s="97" t="s">
        <v>555</v>
      </c>
      <c r="F428" s="98"/>
    </row>
    <row r="429" spans="1:9" ht="31.5">
      <c r="A429" s="252"/>
      <c r="B429" s="90" t="s">
        <v>0</v>
      </c>
      <c r="C429" s="97" t="s">
        <v>555</v>
      </c>
      <c r="D429" s="97"/>
      <c r="E429" s="97"/>
      <c r="F429" s="98"/>
      <c r="G429" s="82"/>
      <c r="H429" s="68"/>
    </row>
    <row r="430" spans="1:9">
      <c r="A430" s="252"/>
      <c r="B430" s="90" t="s">
        <v>281</v>
      </c>
      <c r="C430" s="97"/>
      <c r="D430" s="97"/>
      <c r="E430" s="97" t="s">
        <v>555</v>
      </c>
      <c r="F430" s="98"/>
      <c r="G430" s="82"/>
      <c r="H430" s="68"/>
    </row>
    <row r="431" spans="1:9">
      <c r="A431" s="252" t="s">
        <v>447</v>
      </c>
      <c r="B431" s="90" t="s">
        <v>448</v>
      </c>
      <c r="C431" s="7" t="s">
        <v>555</v>
      </c>
      <c r="D431" s="97"/>
      <c r="E431" s="7"/>
      <c r="F431" s="98"/>
      <c r="G431" s="82"/>
      <c r="H431" s="68"/>
    </row>
    <row r="432" spans="1:9">
      <c r="A432" s="252"/>
      <c r="B432" s="90" t="s">
        <v>449</v>
      </c>
      <c r="C432" s="7" t="s">
        <v>555</v>
      </c>
      <c r="D432" s="97"/>
      <c r="E432" s="7"/>
      <c r="F432" s="98"/>
      <c r="G432" s="82"/>
      <c r="H432" s="68"/>
    </row>
    <row r="433" spans="1:8">
      <c r="A433" s="252"/>
      <c r="B433" s="90" t="s">
        <v>450</v>
      </c>
      <c r="C433" s="97"/>
      <c r="D433" s="97"/>
      <c r="E433" s="97" t="s">
        <v>555</v>
      </c>
      <c r="F433" s="98"/>
      <c r="G433" s="82"/>
      <c r="H433" s="68"/>
    </row>
    <row r="434" spans="1:8">
      <c r="A434" s="252"/>
      <c r="B434" s="90" t="s">
        <v>451</v>
      </c>
      <c r="C434" s="97"/>
      <c r="D434" s="97"/>
      <c r="E434" s="97" t="s">
        <v>555</v>
      </c>
      <c r="F434" s="98"/>
      <c r="G434" s="82"/>
      <c r="H434" s="68"/>
    </row>
    <row r="435" spans="1:8" ht="31.5">
      <c r="A435" s="252"/>
      <c r="B435" s="90" t="s">
        <v>452</v>
      </c>
      <c r="C435" s="97"/>
      <c r="D435" s="97"/>
      <c r="E435" s="97" t="s">
        <v>555</v>
      </c>
      <c r="F435" s="98"/>
      <c r="G435" s="82"/>
      <c r="H435" s="68"/>
    </row>
    <row r="436" spans="1:8" ht="32.25" thickBot="1">
      <c r="A436" s="253"/>
      <c r="B436" s="141" t="s">
        <v>453</v>
      </c>
      <c r="C436" s="106"/>
      <c r="D436" s="106"/>
      <c r="E436" s="106" t="s">
        <v>555</v>
      </c>
      <c r="F436" s="107"/>
      <c r="G436" s="82"/>
      <c r="H436" s="68"/>
    </row>
    <row r="437" spans="1:8">
      <c r="C437" s="131"/>
      <c r="D437" s="131"/>
      <c r="E437" s="131"/>
      <c r="F437" s="131"/>
      <c r="G437" s="82"/>
      <c r="H437" s="68"/>
    </row>
    <row r="438" spans="1:8">
      <c r="C438" s="131"/>
      <c r="D438" s="131"/>
      <c r="E438" s="131"/>
      <c r="F438" s="131"/>
      <c r="G438" s="82"/>
      <c r="H438" s="68"/>
    </row>
    <row r="439" spans="1:8">
      <c r="A439" s="142"/>
      <c r="C439" s="75"/>
      <c r="E439" s="75"/>
      <c r="G439" s="82"/>
      <c r="H439" s="68"/>
    </row>
    <row r="440" spans="1:8">
      <c r="C440" s="75"/>
      <c r="E440" s="75"/>
      <c r="G440" s="82"/>
      <c r="H440" s="68"/>
    </row>
    <row r="441" spans="1:8">
      <c r="C441" s="75"/>
      <c r="E441" s="75"/>
      <c r="G441" s="82"/>
      <c r="H441" s="68"/>
    </row>
    <row r="442" spans="1:8">
      <c r="C442" s="75"/>
      <c r="E442" s="75"/>
      <c r="G442" s="82"/>
      <c r="H442" s="68"/>
    </row>
  </sheetData>
  <autoFilter ref="A1:O442"/>
  <mergeCells count="128">
    <mergeCell ref="A17:F17"/>
    <mergeCell ref="A149:A150"/>
    <mergeCell ref="A142:A147"/>
    <mergeCell ref="A160:F160"/>
    <mergeCell ref="A161:F161"/>
    <mergeCell ref="A171:F171"/>
    <mergeCell ref="A162:A165"/>
    <mergeCell ref="A3:F3"/>
    <mergeCell ref="A384:A388"/>
    <mergeCell ref="A239:A243"/>
    <mergeCell ref="A244:A248"/>
    <mergeCell ref="A249:A250"/>
    <mergeCell ref="A252:A254"/>
    <mergeCell ref="A199:A205"/>
    <mergeCell ref="A207:A208"/>
    <mergeCell ref="A210:A216"/>
    <mergeCell ref="A6:A10"/>
    <mergeCell ref="A258:A261"/>
    <mergeCell ref="A158:A159"/>
    <mergeCell ref="A153:A155"/>
    <mergeCell ref="A217:A222"/>
    <mergeCell ref="A166:A167"/>
    <mergeCell ref="A168:A170"/>
    <mergeCell ref="A138:A140"/>
    <mergeCell ref="A132:A133"/>
    <mergeCell ref="A98:A99"/>
    <mergeCell ref="A135:A136"/>
    <mergeCell ref="A131:F131"/>
    <mergeCell ref="A137:F137"/>
    <mergeCell ref="A257:F257"/>
    <mergeCell ref="A172:A185"/>
    <mergeCell ref="A43:A48"/>
    <mergeCell ref="A419:F419"/>
    <mergeCell ref="A18:A21"/>
    <mergeCell ref="A22:A23"/>
    <mergeCell ref="A24:A28"/>
    <mergeCell ref="A30:A34"/>
    <mergeCell ref="A37:A38"/>
    <mergeCell ref="A11:A12"/>
    <mergeCell ref="A4:F4"/>
    <mergeCell ref="A255:A256"/>
    <mergeCell ref="A228:A230"/>
    <mergeCell ref="A233:A236"/>
    <mergeCell ref="A113:A115"/>
    <mergeCell ref="A40:A42"/>
    <mergeCell ref="A29:F29"/>
    <mergeCell ref="A36:F36"/>
    <mergeCell ref="A39:F39"/>
    <mergeCell ref="A417:A418"/>
    <mergeCell ref="A402:A407"/>
    <mergeCell ref="A413:A415"/>
    <mergeCell ref="A390:A392"/>
    <mergeCell ref="A393:A400"/>
    <mergeCell ref="A410:A412"/>
    <mergeCell ref="A189:A197"/>
    <mergeCell ref="A293:A296"/>
    <mergeCell ref="A310:A312"/>
    <mergeCell ref="A315:A316"/>
    <mergeCell ref="A420:A424"/>
    <mergeCell ref="A237:F237"/>
    <mergeCell ref="A52:A54"/>
    <mergeCell ref="A57:A58"/>
    <mergeCell ref="A116:A117"/>
    <mergeCell ref="A118:A120"/>
    <mergeCell ref="A127:A128"/>
    <mergeCell ref="A129:A130"/>
    <mergeCell ref="A124:F124"/>
    <mergeCell ref="A77:A83"/>
    <mergeCell ref="A276:F276"/>
    <mergeCell ref="A275:F275"/>
    <mergeCell ref="A288:F288"/>
    <mergeCell ref="A352:A364"/>
    <mergeCell ref="A297:A299"/>
    <mergeCell ref="A303:A304"/>
    <mergeCell ref="A305:A306"/>
    <mergeCell ref="A307:A308"/>
    <mergeCell ref="A302:F302"/>
    <mergeCell ref="A309:F309"/>
    <mergeCell ref="A425:A430"/>
    <mergeCell ref="A431:A436"/>
    <mergeCell ref="A389:F389"/>
    <mergeCell ref="A382:F382"/>
    <mergeCell ref="A14:A16"/>
    <mergeCell ref="A331:F331"/>
    <mergeCell ref="A344:F344"/>
    <mergeCell ref="A346:F346"/>
    <mergeCell ref="A349:F349"/>
    <mergeCell ref="A383:F383"/>
    <mergeCell ref="A381:F381"/>
    <mergeCell ref="A238:F238"/>
    <mergeCell ref="A251:F251"/>
    <mergeCell ref="A366:A369"/>
    <mergeCell ref="A372:A373"/>
    <mergeCell ref="A376:A377"/>
    <mergeCell ref="A61:A67"/>
    <mergeCell ref="A69:A72"/>
    <mergeCell ref="A73:A76"/>
    <mergeCell ref="A324:A326"/>
    <mergeCell ref="A332:A341"/>
    <mergeCell ref="A262:A265"/>
    <mergeCell ref="A266:A270"/>
    <mergeCell ref="A342:A343"/>
    <mergeCell ref="A347:A348"/>
    <mergeCell ref="A350:A351"/>
    <mergeCell ref="G4:G5"/>
    <mergeCell ref="A5:F5"/>
    <mergeCell ref="A112:F112"/>
    <mergeCell ref="A318:F318"/>
    <mergeCell ref="A209:F209"/>
    <mergeCell ref="A111:F111"/>
    <mergeCell ref="A110:F110"/>
    <mergeCell ref="A121:F121"/>
    <mergeCell ref="A60:F60"/>
    <mergeCell ref="A59:F59"/>
    <mergeCell ref="A186:F186"/>
    <mergeCell ref="A188:F188"/>
    <mergeCell ref="A198:F198"/>
    <mergeCell ref="A206:F206"/>
    <mergeCell ref="A84:F84"/>
    <mergeCell ref="A93:F93"/>
    <mergeCell ref="A94:A95"/>
    <mergeCell ref="A85:A87"/>
    <mergeCell ref="A88:A90"/>
    <mergeCell ref="A91:A92"/>
    <mergeCell ref="A13:F13"/>
    <mergeCell ref="A277:A283"/>
    <mergeCell ref="A284:A287"/>
    <mergeCell ref="A289:A292"/>
  </mergeCells>
  <phoneticPr fontId="2"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dimension ref="A1:G430"/>
  <sheetViews>
    <sheetView zoomScaleNormal="100" workbookViewId="0">
      <selection activeCell="B20" sqref="B20"/>
    </sheetView>
  </sheetViews>
  <sheetFormatPr baseColWidth="10" defaultColWidth="9.140625" defaultRowHeight="15.75"/>
  <cols>
    <col min="1" max="1" width="20.5703125" style="75" customWidth="1"/>
    <col min="2" max="2" width="107.42578125" style="146" customWidth="1"/>
    <col min="3" max="3" width="4.7109375" style="75" customWidth="1"/>
    <col min="4" max="4" width="5.5703125" style="75" customWidth="1"/>
    <col min="5" max="5" width="6.140625" style="75" customWidth="1"/>
    <col min="6" max="6" width="7" style="75" customWidth="1"/>
    <col min="7" max="7" width="7" style="145" customWidth="1"/>
    <col min="8" max="16384" width="9.140625" style="145"/>
  </cols>
  <sheetData>
    <row r="1" spans="1:6">
      <c r="A1" s="293" t="s">
        <v>662</v>
      </c>
      <c r="B1" s="294"/>
      <c r="C1" s="294"/>
      <c r="D1" s="294"/>
      <c r="E1" s="294"/>
      <c r="F1" s="294"/>
    </row>
    <row r="2" spans="1:6" ht="16.5" thickBot="1"/>
    <row r="3" spans="1:6">
      <c r="A3" s="268" t="s">
        <v>543</v>
      </c>
      <c r="B3" s="269"/>
      <c r="C3" s="269"/>
      <c r="D3" s="269"/>
      <c r="E3" s="269"/>
      <c r="F3" s="270"/>
    </row>
    <row r="4" spans="1:6">
      <c r="A4" s="235" t="s">
        <v>585</v>
      </c>
      <c r="B4" s="236"/>
      <c r="C4" s="236"/>
      <c r="D4" s="236"/>
      <c r="E4" s="236"/>
      <c r="F4" s="237"/>
    </row>
    <row r="5" spans="1:6" ht="18" customHeight="1">
      <c r="A5" s="235" t="s">
        <v>415</v>
      </c>
      <c r="B5" s="236"/>
      <c r="C5" s="236"/>
      <c r="D5" s="236"/>
      <c r="E5" s="236"/>
      <c r="F5" s="237"/>
    </row>
    <row r="6" spans="1:6" ht="31.5">
      <c r="A6" s="254" t="s">
        <v>416</v>
      </c>
      <c r="B6" s="84" t="str">
        <f>+IngresoDatos!B6</f>
        <v>¿Cuenta la Organización con una política de control de salud y seguridad a lo largo del ciclo de vida del producto o servicio que brinda?</v>
      </c>
      <c r="C6" s="147">
        <f>IF(IngresoDatos!C6="x",(5),(0))</f>
        <v>5</v>
      </c>
      <c r="D6" s="147">
        <f>IF(IngresoDatos!D6="x",(3),(0))</f>
        <v>0</v>
      </c>
      <c r="E6" s="147">
        <f>IF(IngresoDatos!E6="x",(1),(0))</f>
        <v>0</v>
      </c>
      <c r="F6" s="148">
        <f>IF(IngresoDatos!F6="x",(x),(0))</f>
        <v>0</v>
      </c>
    </row>
    <row r="7" spans="1:6" ht="31.5">
      <c r="A7" s="254"/>
      <c r="B7" s="84" t="str">
        <f>+IngresoDatos!B7</f>
        <v>¿La Organización pone a disposición información detallada para el personal interno y a los asociados externos, acerca de sus productos o servicios?</v>
      </c>
      <c r="C7" s="147">
        <f>IF(IngresoDatos!C7="x",(5),(0))</f>
        <v>5</v>
      </c>
      <c r="D7" s="147">
        <f>IF(IngresoDatos!D7="x",(3),(0))</f>
        <v>0</v>
      </c>
      <c r="E7" s="147">
        <f>IF(IngresoDatos!E7="x",(1),(0))</f>
        <v>0</v>
      </c>
      <c r="F7" s="148">
        <f>IF(IngresoDatos!F7="x",(x),(0))</f>
        <v>0</v>
      </c>
    </row>
    <row r="8" spans="1:6" ht="31.5">
      <c r="A8" s="254"/>
      <c r="B8" s="84" t="str">
        <f>+IngresoDatos!B8</f>
        <v>¿Los entrena en dicha información, para que adopten medidas preventivas y correctivas, con agilidad y eficiencia, teniendo un compromiso de transparencia con el consumidor?</v>
      </c>
      <c r="C8" s="147">
        <f>IF(IngresoDatos!C8="x",(5),(0))</f>
        <v>5</v>
      </c>
      <c r="D8" s="147">
        <f>IF(IngresoDatos!D8="x",(3),(0))</f>
        <v>0</v>
      </c>
      <c r="E8" s="147">
        <f>IF(IngresoDatos!E8="x",(1),(0))</f>
        <v>0</v>
      </c>
      <c r="F8" s="148">
        <f>IF(IngresoDatos!F8="x",(x),(0))</f>
        <v>0</v>
      </c>
    </row>
    <row r="9" spans="1:6" ht="31.5">
      <c r="A9" s="254"/>
      <c r="B9" s="84" t="str">
        <f>+IngresoDatos!B9</f>
        <v>¿La Organización realiza investigaciones e interactúa con proveedores, consumidores, competidores y gobierno para un perfeccionamiento continuo de los productos o servicios?</v>
      </c>
      <c r="C9" s="147">
        <f>IF(IngresoDatos!C9="x",(5),(0))</f>
        <v>5</v>
      </c>
      <c r="D9" s="147">
        <f>IF(IngresoDatos!D9="x",(3),(0))</f>
        <v>0</v>
      </c>
      <c r="E9" s="147">
        <f>IF(IngresoDatos!E9="x",(1),(0))</f>
        <v>0</v>
      </c>
      <c r="F9" s="148">
        <f>IF(IngresoDatos!F9="x",(x),(0))</f>
        <v>0</v>
      </c>
    </row>
    <row r="10" spans="1:6" ht="31.5">
      <c r="A10" s="254"/>
      <c r="B10" s="84" t="str">
        <f>+IngresoDatos!B10</f>
        <v>¿La Organización ha implementado controles  en cada ciclo de vida del producto o servicio para valorar su mejoramiento?</v>
      </c>
      <c r="C10" s="147">
        <f>IF(IngresoDatos!C10="x",(5),(0))</f>
        <v>5</v>
      </c>
      <c r="D10" s="147">
        <f>IF(IngresoDatos!D10="x",(3),(0))</f>
        <v>0</v>
      </c>
      <c r="E10" s="147">
        <f>IF(IngresoDatos!E10="x",(1),(0))</f>
        <v>0</v>
      </c>
      <c r="F10" s="148">
        <f>IF(IngresoDatos!F10="x",(x),(0))</f>
        <v>0</v>
      </c>
    </row>
    <row r="11" spans="1:6" ht="31.5">
      <c r="A11" s="254" t="s">
        <v>417</v>
      </c>
      <c r="B11" s="11" t="str">
        <f>+IngresoDatos!B11</f>
        <v>¿Existe un Procedimiento formalizado, dentro de la Organización, que defina las acciones a tomarse en caso de incidentes de incumplimiento a las leyes de salud y seguridad del producto o servicio?</v>
      </c>
      <c r="C11" s="147">
        <f>IF(IngresoDatos!C11="x",(5),(0))</f>
        <v>5</v>
      </c>
      <c r="D11" s="147">
        <f>IF(IngresoDatos!D11="x",(3),(0))</f>
        <v>0</v>
      </c>
      <c r="E11" s="147">
        <f>IF(IngresoDatos!E11="x",(1),(0))</f>
        <v>0</v>
      </c>
      <c r="F11" s="148">
        <f>IF(IngresoDatos!F11="x",(x),(0))</f>
        <v>0</v>
      </c>
    </row>
    <row r="12" spans="1:6" ht="31.5">
      <c r="A12" s="254"/>
      <c r="B12" s="11" t="str">
        <f>+IngresoDatos!B12</f>
        <v>¿La Organización lleva un registro de incidentes de incumplimiento de salud y seguridad del producto o servicio, sus causas, medidas adoptadas y eficacia de dichas medidas?</v>
      </c>
      <c r="C12" s="147">
        <f>IF(IngresoDatos!C12="x",(5),(0))</f>
        <v>0</v>
      </c>
      <c r="D12" s="147">
        <f>IF(IngresoDatos!D12="x",(3),(0))</f>
        <v>3</v>
      </c>
      <c r="E12" s="147">
        <f>IF(IngresoDatos!E12="x",(1),(0))</f>
        <v>0</v>
      </c>
      <c r="F12" s="148">
        <f>IF(IngresoDatos!F12="x",(x),(0))</f>
        <v>0</v>
      </c>
    </row>
    <row r="13" spans="1:6" ht="15" customHeight="1">
      <c r="A13" s="232" t="s">
        <v>141</v>
      </c>
      <c r="B13" s="233"/>
      <c r="C13" s="233"/>
      <c r="D13" s="233"/>
      <c r="E13" s="233"/>
      <c r="F13" s="234"/>
    </row>
    <row r="14" spans="1:6">
      <c r="A14" s="238" t="s">
        <v>33</v>
      </c>
      <c r="B14" s="11" t="str">
        <f>+IngresoDatos!B14</f>
        <v>¿La Organización realiza prácticas anti-monopólicas o en contra de comportamientos anti-competencia?</v>
      </c>
      <c r="C14" s="147">
        <f>IF(IngresoDatos!C14="x",(5),(0))</f>
        <v>0</v>
      </c>
      <c r="D14" s="147">
        <f>IF(IngresoDatos!D14="x",(3),(0))</f>
        <v>0</v>
      </c>
      <c r="E14" s="147">
        <f>IF(IngresoDatos!E14="x",(1),(0))</f>
        <v>1</v>
      </c>
      <c r="F14" s="148">
        <f>IF(IngresoDatos!F14="x",(x),(0))</f>
        <v>0</v>
      </c>
    </row>
    <row r="15" spans="1:6" ht="31.5">
      <c r="A15" s="238"/>
      <c r="B15" s="11" t="str">
        <f>+IngresoDatos!B15</f>
        <v>¿La política de contratación y adquisiciones de la Organización contempla el análisis sobre prácticas antimonopolio de proveedores y distribuidores?</v>
      </c>
      <c r="C15" s="147">
        <f>IF(IngresoDatos!C15="x",(5),(0))</f>
        <v>5</v>
      </c>
      <c r="D15" s="147">
        <f>IF(IngresoDatos!D15="x",(3),(0))</f>
        <v>0</v>
      </c>
      <c r="E15" s="147">
        <f>IF(IngresoDatos!E15="x",(1),(0))</f>
        <v>0</v>
      </c>
      <c r="F15" s="148">
        <f>IF(IngresoDatos!F15="x",(x),(0))</f>
        <v>0</v>
      </c>
    </row>
    <row r="16" spans="1:6" ht="31.5">
      <c r="A16" s="238"/>
      <c r="B16" s="11" t="str">
        <f>+IngresoDatos!B16</f>
        <v>¿La política de contratación y adquisiciones de la Organización contempla medidas sobre incumplimientos a las regulaciones antimonopolio por parte de los proveedores y distribuidores?</v>
      </c>
      <c r="C16" s="147">
        <f>IF(IngresoDatos!C16="x",(5),(0))</f>
        <v>0</v>
      </c>
      <c r="D16" s="147">
        <f>IF(IngresoDatos!D16="x",(3),(0))</f>
        <v>0</v>
      </c>
      <c r="E16" s="147">
        <f>IF(IngresoDatos!E16="x",(1),(0))</f>
        <v>1</v>
      </c>
      <c r="F16" s="148">
        <f>IF(IngresoDatos!F16="x",(x),(0))</f>
        <v>0</v>
      </c>
    </row>
    <row r="17" spans="1:6" ht="12.75" customHeight="1">
      <c r="A17" s="235" t="s">
        <v>379</v>
      </c>
      <c r="B17" s="236"/>
      <c r="C17" s="236"/>
      <c r="D17" s="236"/>
      <c r="E17" s="236"/>
      <c r="F17" s="237"/>
    </row>
    <row r="18" spans="1:6">
      <c r="A18" s="254" t="s">
        <v>419</v>
      </c>
      <c r="B18" s="84" t="str">
        <f>+IngresoDatos!B18</f>
        <v>¿La Organización proporciona al cliente la información completa sobre su producto o servicio?</v>
      </c>
      <c r="C18" s="147">
        <f>IF(IngresoDatos!C18="x",(5),(0))</f>
        <v>5</v>
      </c>
      <c r="D18" s="147">
        <f>IF(IngresoDatos!D18="x",(3),(0))</f>
        <v>0</v>
      </c>
      <c r="E18" s="147">
        <f>IF(IngresoDatos!E18="x",(1),(0))</f>
        <v>0</v>
      </c>
      <c r="F18" s="148">
        <f>IF(IngresoDatos!F18="x",(x),(0))</f>
        <v>0</v>
      </c>
    </row>
    <row r="19" spans="1:6" ht="47.25">
      <c r="A19" s="254"/>
      <c r="B19" s="84" t="str">
        <f>+IngresoDatos!B19</f>
        <v>¿Cuenta la Organización con un procedimiento, que verifique que la información es apropiadamente descrita, a través de sus materiales de comunicación, cumpliendo con regulaciones y códigos (etiquetas, folletos, empaques, trípticos, contratos, etc.)?</v>
      </c>
      <c r="C19" s="147">
        <f>IF(IngresoDatos!C19="x",(5),(0))</f>
        <v>5</v>
      </c>
      <c r="D19" s="147">
        <f>IF(IngresoDatos!D19="x",(3),(0))</f>
        <v>0</v>
      </c>
      <c r="E19" s="147">
        <f>IF(IngresoDatos!E19="x",(1),(0))</f>
        <v>0</v>
      </c>
      <c r="F19" s="148">
        <f>IF(IngresoDatos!F19="x",(x),(0))</f>
        <v>0</v>
      </c>
    </row>
    <row r="20" spans="1:6" ht="31.5">
      <c r="A20" s="254"/>
      <c r="B20" s="84" t="str">
        <f>+IngresoDatos!B20</f>
        <v>¿La Organización realiza estudios para conocer daños potenciales que puedan generar sus producto o servicio, a los consumidores, durante todo su Ciclo de Vida?</v>
      </c>
      <c r="C20" s="147">
        <f>IF(IngresoDatos!C20="x",(5),(0))</f>
        <v>5</v>
      </c>
      <c r="D20" s="147">
        <f>IF(IngresoDatos!D20="x",(3),(0))</f>
        <v>0</v>
      </c>
      <c r="E20" s="147">
        <f>IF(IngresoDatos!E20="x",(1),(0))</f>
        <v>0</v>
      </c>
      <c r="F20" s="148">
        <f>IF(IngresoDatos!F20="x",(x),(0))</f>
        <v>0</v>
      </c>
    </row>
    <row r="21" spans="1:6">
      <c r="A21" s="254"/>
      <c r="B21" s="84" t="str">
        <f>+IngresoDatos!B21</f>
        <v>¿La Organización revisa periódicamente la vida útil de sus productos o servicios?</v>
      </c>
      <c r="C21" s="147">
        <f>IF(IngresoDatos!C21="x",(5),(0))</f>
        <v>5</v>
      </c>
      <c r="D21" s="147">
        <f>IF(IngresoDatos!D21="x",(3),(0))</f>
        <v>0</v>
      </c>
      <c r="E21" s="147">
        <f>IF(IngresoDatos!E21="x",(1),(0))</f>
        <v>0</v>
      </c>
      <c r="F21" s="148">
        <f>IF(IngresoDatos!F21="x",(x),(0))</f>
        <v>0</v>
      </c>
    </row>
    <row r="22" spans="1:6" ht="31.5">
      <c r="A22" s="254" t="s">
        <v>420</v>
      </c>
      <c r="B22" s="84" t="str">
        <f>+IngresoDatos!B22</f>
        <v>¿Tiene la Organización un registro de incidentes de incumplimiento a normas y regulaciones sobre sus materiales de comunicación de sus productos o servicios, sus causas, medidas adoptadas y eficacia de dichas medidas?</v>
      </c>
      <c r="C22" s="147">
        <f>IF(IngresoDatos!C22="x",(5),(0))</f>
        <v>0</v>
      </c>
      <c r="D22" s="147">
        <f>IF(IngresoDatos!D22="x",(3),(0))</f>
        <v>3</v>
      </c>
      <c r="E22" s="147">
        <f>IF(IngresoDatos!E22="x",(1),(0))</f>
        <v>0</v>
      </c>
      <c r="F22" s="148">
        <f>IF(IngresoDatos!F22="x",(x),(0))</f>
        <v>0</v>
      </c>
    </row>
    <row r="23" spans="1:6" ht="31.5">
      <c r="A23" s="254"/>
      <c r="B23" s="84" t="str">
        <f>+IngresoDatos!B23</f>
        <v>¿Los métodos de comunicación de los productos o servicios cumplen con dar la información legal requerida, nacional e internacional?</v>
      </c>
      <c r="C23" s="147">
        <f>IF(IngresoDatos!C23="x",(5),(0))</f>
        <v>5</v>
      </c>
      <c r="D23" s="147">
        <f>IF(IngresoDatos!D23="x",(3),(0))</f>
        <v>0</v>
      </c>
      <c r="E23" s="147">
        <f>IF(IngresoDatos!E23="x",(1),(0))</f>
        <v>0</v>
      </c>
      <c r="F23" s="148">
        <f>IF(IngresoDatos!F23="x",(x),(0))</f>
        <v>0</v>
      </c>
    </row>
    <row r="24" spans="1:6">
      <c r="A24" s="254" t="s">
        <v>421</v>
      </c>
      <c r="B24" s="84" t="str">
        <f>+IngresoDatos!B24</f>
        <v>¿La Organización cuenta con procedimientos para medir la satisfacción del cliente?</v>
      </c>
      <c r="C24" s="147">
        <f>IF(IngresoDatos!C24="x",(5),(0))</f>
        <v>5</v>
      </c>
      <c r="D24" s="147">
        <f>IF(IngresoDatos!D24="x",(3),(0))</f>
        <v>0</v>
      </c>
      <c r="E24" s="147">
        <f>IF(IngresoDatos!E24="x",(1),(0))</f>
        <v>0</v>
      </c>
      <c r="F24" s="148">
        <f>IF(IngresoDatos!F24="x",(x),(0))</f>
        <v>0</v>
      </c>
    </row>
    <row r="25" spans="1:6">
      <c r="A25" s="254"/>
      <c r="B25" s="84" t="str">
        <f>+IngresoDatos!B25</f>
        <v>¿Tiene una Política de capacitación continua al personal de atención al cliente?</v>
      </c>
      <c r="C25" s="147">
        <f>IF(IngresoDatos!C25="x",(5),(0))</f>
        <v>5</v>
      </c>
      <c r="D25" s="147">
        <f>IF(IngresoDatos!D25="x",(3),(0))</f>
        <v>0</v>
      </c>
      <c r="E25" s="147">
        <f>IF(IngresoDatos!E25="x",(1),(0))</f>
        <v>0</v>
      </c>
      <c r="F25" s="148">
        <f>IF(IngresoDatos!F25="x",(x),(0))</f>
        <v>0</v>
      </c>
    </row>
    <row r="26" spans="1:6" ht="31.5">
      <c r="A26" s="254"/>
      <c r="B26" s="84" t="str">
        <f>+IngresoDatos!B26</f>
        <v>¿Cuenta con procedimientos para canalizar las conclusiones sacadas de sus estudios a sus clientes, incluidos sus reclamos?</v>
      </c>
      <c r="C26" s="147">
        <f>IF(IngresoDatos!C26="x",(5),(0))</f>
        <v>5</v>
      </c>
      <c r="D26" s="147">
        <f>IF(IngresoDatos!D26="x",(3),(0))</f>
        <v>0</v>
      </c>
      <c r="E26" s="147">
        <f>IF(IngresoDatos!E26="x",(1),(0))</f>
        <v>0</v>
      </c>
      <c r="F26" s="148">
        <f>IF(IngresoDatos!F26="x",(x),(0))</f>
        <v>0</v>
      </c>
    </row>
    <row r="27" spans="1:6" ht="31.5">
      <c r="A27" s="254"/>
      <c r="B27" s="84" t="str">
        <f>+IngresoDatos!B27</f>
        <v>¿La atención al cliente es acompañada por indicadores y tiene representación en los procesos de toma de decisión de la Organización?</v>
      </c>
      <c r="C27" s="147">
        <f>IF(IngresoDatos!C27="x",(5),(0))</f>
        <v>5</v>
      </c>
      <c r="D27" s="147">
        <f>IF(IngresoDatos!D27="x",(3),(0))</f>
        <v>0</v>
      </c>
      <c r="E27" s="147">
        <f>IF(IngresoDatos!E27="x",(1),(0))</f>
        <v>0</v>
      </c>
      <c r="F27" s="148">
        <f>IF(IngresoDatos!F27="x",(x),(0))</f>
        <v>0</v>
      </c>
    </row>
    <row r="28" spans="1:6" ht="31.5">
      <c r="A28" s="254"/>
      <c r="B28" s="84" t="str">
        <f>+IngresoDatos!B28</f>
        <v>¿La Organización cuenta con un registro de incidentes de reclamos de clientes, sus causas, medidas adoptadas y eficacia de dichas medidas?</v>
      </c>
      <c r="C28" s="147">
        <f>IF(IngresoDatos!C28="x",(5),(0))</f>
        <v>0</v>
      </c>
      <c r="D28" s="147">
        <f>IF(IngresoDatos!D28="x",(3),(0))</f>
        <v>0</v>
      </c>
      <c r="E28" s="147">
        <f>IF(IngresoDatos!E28="x",(1),(0))</f>
        <v>1</v>
      </c>
      <c r="F28" s="148">
        <f>IF(IngresoDatos!F28="x",(x),(0))</f>
        <v>0</v>
      </c>
    </row>
    <row r="29" spans="1:6">
      <c r="A29" s="235" t="s">
        <v>423</v>
      </c>
      <c r="B29" s="236"/>
      <c r="C29" s="236"/>
      <c r="D29" s="236"/>
      <c r="E29" s="236"/>
      <c r="F29" s="237"/>
    </row>
    <row r="30" spans="1:6" ht="31.5">
      <c r="A30" s="254" t="s">
        <v>424</v>
      </c>
      <c r="B30" s="11" t="str">
        <f>+IngresoDatos!B30</f>
        <v>¿Se recoge en algún documento formal la posición de la Organización acerca del modo como realiza la comunicación de sus productos o servicios?</v>
      </c>
      <c r="C30" s="147">
        <f>IF(IngresoDatos!C30="x",(5),(0))</f>
        <v>5</v>
      </c>
      <c r="D30" s="147">
        <f>IF(IngresoDatos!D30="x",(3),(0))</f>
        <v>0</v>
      </c>
      <c r="E30" s="147">
        <f>IF(IngresoDatos!E30="x",(1),(0))</f>
        <v>0</v>
      </c>
      <c r="F30" s="148">
        <f>IF(IngresoDatos!F30="x",(x),(0))</f>
        <v>0</v>
      </c>
    </row>
    <row r="31" spans="1:6">
      <c r="A31" s="254"/>
      <c r="B31" s="11" t="str">
        <f>+IngresoDatos!B31</f>
        <v>¿La publicidad de la Organización sigue normas nacionales e internacionales, aplicables a su giro de Negocio?</v>
      </c>
      <c r="C31" s="147">
        <f>IF(IngresoDatos!C31="x",(5),(0))</f>
        <v>5</v>
      </c>
      <c r="D31" s="147">
        <f>IF(IngresoDatos!D31="x",(3),(0))</f>
        <v>0</v>
      </c>
      <c r="E31" s="147">
        <f>IF(IngresoDatos!E31="x",(1),(0))</f>
        <v>0</v>
      </c>
      <c r="F31" s="148">
        <f>IF(IngresoDatos!F31="x",(x),(0))</f>
        <v>0</v>
      </c>
    </row>
    <row r="32" spans="1:6" ht="31.5">
      <c r="A32" s="254"/>
      <c r="B32" s="11" t="str">
        <f>+IngresoDatos!B32</f>
        <v>¿Existe un Procedimiento formalizado, que defina las acciones a tomarse en caso de incidentes de promoción de productos o servicios, que han sido cuestionados por alguno de sus 'stakeholders'?</v>
      </c>
      <c r="C32" s="147">
        <f>IF(IngresoDatos!C32="x",(5),(0))</f>
        <v>5</v>
      </c>
      <c r="D32" s="147">
        <f>IF(IngresoDatos!D32="x",(3),(0))</f>
        <v>0</v>
      </c>
      <c r="E32" s="147">
        <f>IF(IngresoDatos!E32="x",(1),(0))</f>
        <v>0</v>
      </c>
      <c r="F32" s="148">
        <f>IF(IngresoDatos!F32="x",(x),(0))</f>
        <v>0</v>
      </c>
    </row>
    <row r="33" spans="1:6" ht="31.5">
      <c r="A33" s="254"/>
      <c r="B33" s="11" t="str">
        <f>+IngresoDatos!B33</f>
        <v>¿Tiene Políticas de mercadeo que prohíben cualquier tipo de publicidad engañosa o que destaque atributos ficticios, o exagerados, de su producto o servicio?</v>
      </c>
      <c r="C33" s="147">
        <f>IF(IngresoDatos!C33="x",(5),(0))</f>
        <v>0</v>
      </c>
      <c r="D33" s="147">
        <f>IF(IngresoDatos!D33="x",(3),(0))</f>
        <v>0</v>
      </c>
      <c r="E33" s="147">
        <f>IF(IngresoDatos!E33="x",(1),(0))</f>
        <v>1</v>
      </c>
      <c r="F33" s="148">
        <f>IF(IngresoDatos!F33="x",(x),(0))</f>
        <v>0</v>
      </c>
    </row>
    <row r="34" spans="1:6" ht="31.5">
      <c r="A34" s="254"/>
      <c r="B34" s="11" t="str">
        <f>+IngresoDatos!B34</f>
        <v>¿Tiene algún documento formal contra la propaganda, que coloque niños, adolescentes, minorías, mujeres o cualquier individuo en situación prejuiciosa, denigrante, irrespetuosa o de riesgo?</v>
      </c>
      <c r="C34" s="147">
        <f>IF(IngresoDatos!C34="x",(5),(0))</f>
        <v>0</v>
      </c>
      <c r="D34" s="147">
        <f>IF(IngresoDatos!D34="x",(3),(0))</f>
        <v>0</v>
      </c>
      <c r="E34" s="147">
        <f>IF(IngresoDatos!E34="x",(1),(0))</f>
        <v>1</v>
      </c>
      <c r="F34" s="148">
        <f>IF(IngresoDatos!F34="x",(x),(0))</f>
        <v>0</v>
      </c>
    </row>
    <row r="35" spans="1:6" ht="31.5">
      <c r="A35" s="92" t="s">
        <v>425</v>
      </c>
      <c r="B35" s="84" t="str">
        <f>+IngresoDatos!B35</f>
        <v>¿Cuenta con un registro de incidentes por incumplimiento a las normas de mercadeo de sus productos o servicios, sus causas, medidas adoptadas y eficacia de dichas medidas?</v>
      </c>
      <c r="C35" s="147">
        <f>IF(IngresoDatos!C35="x",(5),(0))</f>
        <v>0</v>
      </c>
      <c r="D35" s="147">
        <f>IF(IngresoDatos!D35="x",(3),(0))</f>
        <v>0</v>
      </c>
      <c r="E35" s="147">
        <f>IF(IngresoDatos!E35="x",(1),(0))</f>
        <v>1</v>
      </c>
      <c r="F35" s="148">
        <f>IF(IngresoDatos!F35="x",(x),(0))</f>
        <v>0</v>
      </c>
    </row>
    <row r="36" spans="1:6" ht="12.75" customHeight="1">
      <c r="A36" s="235" t="s">
        <v>400</v>
      </c>
      <c r="B36" s="236"/>
      <c r="C36" s="236"/>
      <c r="D36" s="236"/>
      <c r="E36" s="236"/>
      <c r="F36" s="237"/>
    </row>
    <row r="37" spans="1:6" ht="31.5">
      <c r="A37" s="254" t="s">
        <v>427</v>
      </c>
      <c r="B37" s="84" t="str">
        <f>+IngresoDatos!B37</f>
        <v>¿Tiene la Organización un registro de incidentes por reclamos en marketing de sus producto o servicios, sus causas, medidas adoptadas y eficacia de dichas medidas?</v>
      </c>
      <c r="C37" s="147">
        <f>IF(IngresoDatos!C37="x",(5),(0))</f>
        <v>0</v>
      </c>
      <c r="D37" s="147">
        <f>IF(IngresoDatos!D37="x",(3),(0))</f>
        <v>0</v>
      </c>
      <c r="E37" s="147">
        <f>IF(IngresoDatos!E37="x",(1),(0))</f>
        <v>1</v>
      </c>
      <c r="F37" s="148">
        <f>IF(IngresoDatos!F37="x",(x),(0))</f>
        <v>0</v>
      </c>
    </row>
    <row r="38" spans="1:6" ht="29.25" customHeight="1">
      <c r="A38" s="254"/>
      <c r="B38" s="84" t="str">
        <f>+IngresoDatos!B38</f>
        <v>¿Posee una política formal de protección a la privacidad o un sistema de gestión de la información privada del consumidor, cliente o usuario?</v>
      </c>
      <c r="C38" s="147">
        <f>IF(IngresoDatos!C38="x",(5),(0))</f>
        <v>0</v>
      </c>
      <c r="D38" s="147">
        <f>IF(IngresoDatos!D38="x",(3),(0))</f>
        <v>0</v>
      </c>
      <c r="E38" s="147">
        <f>IF(IngresoDatos!E38="x",(1),(0))</f>
        <v>1</v>
      </c>
      <c r="F38" s="148">
        <f>IF(IngresoDatos!F38="x",(x),(0))</f>
        <v>0</v>
      </c>
    </row>
    <row r="39" spans="1:6" ht="12.75" customHeight="1">
      <c r="A39" s="235" t="s">
        <v>143</v>
      </c>
      <c r="B39" s="236"/>
      <c r="C39" s="236"/>
      <c r="D39" s="236"/>
      <c r="E39" s="236"/>
      <c r="F39" s="237"/>
    </row>
    <row r="40" spans="1:6" ht="31.5">
      <c r="A40" s="254" t="s">
        <v>428</v>
      </c>
      <c r="B40" s="11" t="str">
        <f>+IngresoDatos!B40</f>
        <v>¿Tiene la Organización un Procedimiento formal que indique las acciones a tomarse en caso de incidentes de incumplimiento a las leyes de privacidad del cliente?</v>
      </c>
      <c r="C40" s="147">
        <f>IF(IngresoDatos!C40="x",(5),(0))</f>
        <v>0</v>
      </c>
      <c r="D40" s="147">
        <f>IF(IngresoDatos!D40="x",(3),(0))</f>
        <v>0</v>
      </c>
      <c r="E40" s="147">
        <f>IF(IngresoDatos!E40="x",(1),(0))</f>
        <v>1</v>
      </c>
      <c r="F40" s="148">
        <f>IF(IngresoDatos!F40="x",(x),(0))</f>
        <v>0</v>
      </c>
    </row>
    <row r="41" spans="1:6">
      <c r="A41" s="254"/>
      <c r="B41" s="11" t="str">
        <f>+IngresoDatos!B41</f>
        <v>¿En dicho Procedimiento formal se recoge la identificación de las causas de incumplimiento a la ley?</v>
      </c>
      <c r="C41" s="147">
        <f>IF(IngresoDatos!C41="x",(5),(0))</f>
        <v>0</v>
      </c>
      <c r="D41" s="147">
        <f>IF(IngresoDatos!D41="x",(3),(0))</f>
        <v>0</v>
      </c>
      <c r="E41" s="147">
        <f>IF(IngresoDatos!E41="x",(1),(0))</f>
        <v>1</v>
      </c>
      <c r="F41" s="148">
        <f>IF(IngresoDatos!F41="x",(x),(0))</f>
        <v>0</v>
      </c>
    </row>
    <row r="42" spans="1:6" ht="31.5">
      <c r="A42" s="254"/>
      <c r="B42" s="11" t="str">
        <f>+IngresoDatos!B42</f>
        <v>¿Una vez identificadas las causas se les asigna acciones correctivas o preventivas, de manera que garanticen que no se vuelva a presentar el incumplimiento?</v>
      </c>
      <c r="C42" s="147">
        <f>IF(IngresoDatos!C42="x",(5),(0))</f>
        <v>5</v>
      </c>
      <c r="D42" s="147">
        <f>IF(IngresoDatos!D42="x",(3),(0))</f>
        <v>0</v>
      </c>
      <c r="E42" s="147">
        <f>IF(IngresoDatos!E42="x",(1),(0))</f>
        <v>0</v>
      </c>
      <c r="F42" s="148">
        <f>IF(IngresoDatos!F42="x",(x),(0))</f>
        <v>0</v>
      </c>
    </row>
    <row r="43" spans="1:6" ht="31.5">
      <c r="A43" s="254" t="s">
        <v>64</v>
      </c>
      <c r="B43" s="93" t="str">
        <f>+IngresoDatos!B43</f>
        <v>¿Conoce todas las leyes nacionales, que aplican a su proceso, las cuales afecten la responsabilidad de la Organización sobre su producto o servicio ?</v>
      </c>
      <c r="C43" s="147">
        <f>IF(IngresoDatos!C43="x",(5),(0))</f>
        <v>5</v>
      </c>
      <c r="D43" s="147">
        <f>IF(IngresoDatos!D43="x",(3),(0))</f>
        <v>0</v>
      </c>
      <c r="E43" s="147">
        <f>IF(IngresoDatos!E43="x",(1),(0))</f>
        <v>0</v>
      </c>
      <c r="F43" s="148">
        <f>IF(IngresoDatos!F43="x",(x),(0))</f>
        <v>0</v>
      </c>
    </row>
    <row r="44" spans="1:6">
      <c r="A44" s="254"/>
      <c r="B44" s="93" t="str">
        <f>+IngresoDatos!B44</f>
        <v>¿La Organización tiene métodos para informarse o conocer sobre nuevas leyes?</v>
      </c>
      <c r="C44" s="147">
        <f>IF(IngresoDatos!C44="x",(5),(0))</f>
        <v>0</v>
      </c>
      <c r="D44" s="147">
        <f>IF(IngresoDatos!D44="x",(3),(0))</f>
        <v>0</v>
      </c>
      <c r="E44" s="147">
        <f>IF(IngresoDatos!E44="x",(1),(0))</f>
        <v>1</v>
      </c>
      <c r="F44" s="148">
        <f>IF(IngresoDatos!F44="x",(x),(0))</f>
        <v>0</v>
      </c>
    </row>
    <row r="45" spans="1:6">
      <c r="A45" s="254"/>
      <c r="B45" s="93" t="str">
        <f>+IngresoDatos!B45</f>
        <v>¿Cumple todas las leyes nacionales que afecten la responsabilidad de la Organización sobre su producto o servicio?</v>
      </c>
      <c r="C45" s="147">
        <f>IF(IngresoDatos!C45="x",(5),(0))</f>
        <v>5</v>
      </c>
      <c r="D45" s="147">
        <f>IF(IngresoDatos!D45="x",(3),(0))</f>
        <v>0</v>
      </c>
      <c r="E45" s="147">
        <f>IF(IngresoDatos!E45="x",(1),(0))</f>
        <v>0</v>
      </c>
      <c r="F45" s="148">
        <f>IF(IngresoDatos!F45="x",(x),(0))</f>
        <v>0</v>
      </c>
    </row>
    <row r="46" spans="1:6" ht="31.5">
      <c r="A46" s="254"/>
      <c r="B46" s="93" t="str">
        <f>+IngresoDatos!B46</f>
        <v>¿Cumple los requisitos internacionales requeridos en el pais, que afecten la responsabilidad de la Organización sobre su producto o servicio?</v>
      </c>
      <c r="C46" s="147">
        <f>IF(IngresoDatos!C46="x",(5),(0))</f>
        <v>5</v>
      </c>
      <c r="D46" s="147">
        <f>IF(IngresoDatos!D46="x",(3),(0))</f>
        <v>0</v>
      </c>
      <c r="E46" s="147">
        <f>IF(IngresoDatos!E46="x",(1),(0))</f>
        <v>0</v>
      </c>
      <c r="F46" s="148">
        <f>IF(IngresoDatos!F46="x",(x),(0))</f>
        <v>0</v>
      </c>
    </row>
    <row r="47" spans="1:6" ht="31.5">
      <c r="A47" s="254"/>
      <c r="B47" s="93" t="str">
        <f>+IngresoDatos!B47</f>
        <v>¿Participa en comités /consejos locales, o regionales, para discutir la cuestión responsabilidad del producto o servicio con el gobierno y la comunidad?</v>
      </c>
      <c r="C47" s="147">
        <f>IF(IngresoDatos!C47="x",(5),(0))</f>
        <v>0</v>
      </c>
      <c r="D47" s="147">
        <f>IF(IngresoDatos!D47="x",(3),(0))</f>
        <v>0</v>
      </c>
      <c r="E47" s="147">
        <f>IF(IngresoDatos!E47="x",(1),(0))</f>
        <v>1</v>
      </c>
      <c r="F47" s="148">
        <f>IF(IngresoDatos!F47="x",(x),(0))</f>
        <v>0</v>
      </c>
    </row>
    <row r="48" spans="1:6" ht="31.5">
      <c r="A48" s="254"/>
      <c r="B48" s="93" t="str">
        <f>+IngresoDatos!B48</f>
        <v>¿Posee certificaciones para prácticas  que afecten la responsabilidad de la Organización sobre su producto o servicio, obtenidas de terceras partes?</v>
      </c>
      <c r="C48" s="147">
        <f>IF(IngresoDatos!C48="x",(5),(0))</f>
        <v>5</v>
      </c>
      <c r="D48" s="147">
        <f>IF(IngresoDatos!D48="x",(3),(0))</f>
        <v>0</v>
      </c>
      <c r="E48" s="147">
        <f>IF(IngresoDatos!E48="x",(1),(0))</f>
        <v>0</v>
      </c>
      <c r="F48" s="148">
        <f>IF(IngresoDatos!F48="x",(x),(0))</f>
        <v>0</v>
      </c>
    </row>
    <row r="49" spans="1:6" ht="31.5">
      <c r="A49" s="92" t="s">
        <v>66</v>
      </c>
      <c r="B49" s="93" t="str">
        <f>+IngresoDatos!B49</f>
        <v>¿Revisa periódicamente el avance en sus intentos de optimizar los procedimientos de seguimiento, medición, acción correctiva y preventiva?</v>
      </c>
      <c r="C49" s="147">
        <f>IF(IngresoDatos!C49="x",(5),(0))</f>
        <v>5</v>
      </c>
      <c r="D49" s="147">
        <f>IF(IngresoDatos!D49="x",(3),(0))</f>
        <v>0</v>
      </c>
      <c r="E49" s="147">
        <f>IF(IngresoDatos!E49="x",(1),(0))</f>
        <v>0</v>
      </c>
      <c r="F49" s="148">
        <f>IF(IngresoDatos!F49="x",(x),(0))</f>
        <v>0</v>
      </c>
    </row>
    <row r="50" spans="1:6" ht="31.5">
      <c r="A50" s="92" t="s">
        <v>67</v>
      </c>
      <c r="B50" s="93" t="str">
        <f>+IngresoDatos!B50</f>
        <v>¿Tiene participación en programas de educación y formación respecto a la responsabilidad sobre su producto o servicio?</v>
      </c>
      <c r="C50" s="147">
        <f>IF(IngresoDatos!C50="x",(5),(0))</f>
        <v>5</v>
      </c>
      <c r="D50" s="147">
        <f>IF(IngresoDatos!D50="x",(3),(0))</f>
        <v>0</v>
      </c>
      <c r="E50" s="147">
        <f>IF(IngresoDatos!E50="x",(1),(0))</f>
        <v>0</v>
      </c>
      <c r="F50" s="148">
        <f>IF(IngresoDatos!F50="x",(x),(0))</f>
        <v>0</v>
      </c>
    </row>
    <row r="51" spans="1:6" ht="31.5">
      <c r="A51" s="94" t="s">
        <v>69</v>
      </c>
      <c r="B51" s="93" t="str">
        <f>+IngresoDatos!B51</f>
        <v>De haber existido, ¿la Organización ha solucionado positivamente todas las demandas que afecten la responsabilidad de la Organización sobre su producto o servicio presentadas contra ella?</v>
      </c>
      <c r="C51" s="147">
        <f>IF(IngresoDatos!C51="x",(5),(0))</f>
        <v>5</v>
      </c>
      <c r="D51" s="147">
        <f>IF(IngresoDatos!D51="x",(3),(0))</f>
        <v>0</v>
      </c>
      <c r="E51" s="147">
        <f>IF(IngresoDatos!E51="x",(1),(0))</f>
        <v>0</v>
      </c>
      <c r="F51" s="148">
        <f>IF(IngresoDatos!F51="x",(x),(0))</f>
        <v>0</v>
      </c>
    </row>
    <row r="52" spans="1:6" ht="31.5">
      <c r="A52" s="254" t="s">
        <v>71</v>
      </c>
      <c r="B52" s="93" t="str">
        <f>+IngresoDatos!B53</f>
        <v xml:space="preserve">¿Presenta reportes del desempeño contra las metas planteadas para los aspectos que afecten la responsabilidad de la Organización sobre su producto o servicio? </v>
      </c>
      <c r="C52" s="147">
        <f>IF(IngresoDatos!C52="x",(5),(0))</f>
        <v>5</v>
      </c>
      <c r="D52" s="147">
        <f>IF(IngresoDatos!D52="x",(3),(0))</f>
        <v>0</v>
      </c>
      <c r="E52" s="147">
        <f>IF(IngresoDatos!E52="x",(1),(0))</f>
        <v>0</v>
      </c>
      <c r="F52" s="148">
        <f>IF(IngresoDatos!F52="x",(x),(0))</f>
        <v>0</v>
      </c>
    </row>
    <row r="53" spans="1:6">
      <c r="A53" s="254"/>
      <c r="B53" s="93" t="str">
        <f>+IngresoDatos!B54</f>
        <v>¿Basa sus objetivos en los fundamentos de regulación internacional que aplican al pais?</v>
      </c>
      <c r="C53" s="147">
        <f>IF(IngresoDatos!C53="x",(5),(0))</f>
        <v>5</v>
      </c>
      <c r="D53" s="147">
        <f>IF(IngresoDatos!D53="x",(3),(0))</f>
        <v>0</v>
      </c>
      <c r="E53" s="147">
        <f>IF(IngresoDatos!E53="x",(1),(0))</f>
        <v>0</v>
      </c>
      <c r="F53" s="148">
        <f>IF(IngresoDatos!F53="x",(x),(0))</f>
        <v>0</v>
      </c>
    </row>
    <row r="54" spans="1:6">
      <c r="A54" s="254"/>
      <c r="B54" s="93" t="str">
        <f>+IngresoDatos!B52</f>
        <v>¿En su administración y operación, posee metas y objetivos en el ámbito de responsabilidad del producto o servicio?</v>
      </c>
      <c r="C54" s="147">
        <f>IF(IngresoDatos!C54="x",(5),(0))</f>
        <v>5</v>
      </c>
      <c r="D54" s="147">
        <f>IF(IngresoDatos!D54="x",(3),(0))</f>
        <v>0</v>
      </c>
      <c r="E54" s="147">
        <f>IF(IngresoDatos!E54="x",(1),(0))</f>
        <v>0</v>
      </c>
      <c r="F54" s="148">
        <f>IF(IngresoDatos!F54="x",(x),(0))</f>
        <v>0</v>
      </c>
    </row>
    <row r="55" spans="1:6" ht="31.5">
      <c r="A55" s="92" t="s">
        <v>72</v>
      </c>
      <c r="B55" s="93" t="str">
        <f>+IngresoDatos!B55</f>
        <v>¿Se recoge en algún documento formal el compromiso general de la Organización para la prevención de incidentes, que afecten la responsabilidad de la Organización sobre su producto o servicio, en su entorno y en sus grupos de interés?</v>
      </c>
      <c r="C55" s="147">
        <f>IF(IngresoDatos!C55="x",(5),(0))</f>
        <v>5</v>
      </c>
      <c r="D55" s="147">
        <f>IF(IngresoDatos!D55="x",(3),(0))</f>
        <v>0</v>
      </c>
      <c r="E55" s="147">
        <f>IF(IngresoDatos!E55="x",(1),(0))</f>
        <v>0</v>
      </c>
      <c r="F55" s="148">
        <f>IF(IngresoDatos!F55="x",(x),(0))</f>
        <v>0</v>
      </c>
    </row>
    <row r="56" spans="1:6">
      <c r="A56" s="94" t="s">
        <v>73</v>
      </c>
      <c r="B56" s="93" t="str">
        <f>+IngresoDatos!B56</f>
        <v>¿La Organización ha sido premiada por su desempeño en relación con la responsabilidad del producto o servicio?</v>
      </c>
      <c r="C56" s="147">
        <f>IF(IngresoDatos!C56="x",(5),(0))</f>
        <v>0</v>
      </c>
      <c r="D56" s="147">
        <f>IF(IngresoDatos!D56="x",(3),(0))</f>
        <v>0</v>
      </c>
      <c r="E56" s="147">
        <f>IF(IngresoDatos!E56="x",(1),(0))</f>
        <v>1</v>
      </c>
      <c r="F56" s="148">
        <f>IF(IngresoDatos!F56="x",(x),(0))</f>
        <v>0</v>
      </c>
    </row>
    <row r="57" spans="1:6" ht="31.5">
      <c r="A57" s="254" t="s">
        <v>75</v>
      </c>
      <c r="B57" s="93" t="str">
        <f>+IngresoDatos!B57</f>
        <v>¿Tiene un área, persona o departamento encargado de temas que afecten la responsabilidad de la Organización sobre su producto o servicio?</v>
      </c>
      <c r="C57" s="147">
        <f>IF(IngresoDatos!C57="x",(5),(0))</f>
        <v>5</v>
      </c>
      <c r="D57" s="147">
        <f>IF(IngresoDatos!D57="x",(3),(0))</f>
        <v>0</v>
      </c>
      <c r="E57" s="147">
        <f>IF(IngresoDatos!E57="x",(1),(0))</f>
        <v>0</v>
      </c>
      <c r="F57" s="148">
        <f>IF(IngresoDatos!F57="x",(x),(0))</f>
        <v>0</v>
      </c>
    </row>
    <row r="58" spans="1:6" ht="31.5">
      <c r="A58" s="254"/>
      <c r="B58" s="93" t="str">
        <f>+IngresoDatos!B58</f>
        <v>¿El área, persona o departamento se encarga de conocer las tendencias  que afecten la responsabilidad de la Organización, sobre su producto o servicio, propias de su sector?</v>
      </c>
      <c r="C58" s="147">
        <f>IF(IngresoDatos!C58="x",(5),(0))</f>
        <v>5</v>
      </c>
      <c r="D58" s="147">
        <f>IF(IngresoDatos!D58="x",(3),(0))</f>
        <v>0</v>
      </c>
      <c r="E58" s="147">
        <f>IF(IngresoDatos!E58="x",(1),(0))</f>
        <v>0</v>
      </c>
      <c r="F58" s="148">
        <f>IF(IngresoDatos!F58="x",(x),(0))</f>
        <v>0</v>
      </c>
    </row>
    <row r="59" spans="1:6">
      <c r="A59" s="280" t="s">
        <v>520</v>
      </c>
      <c r="B59" s="281"/>
      <c r="C59" s="281"/>
      <c r="D59" s="281"/>
      <c r="E59" s="281"/>
      <c r="F59" s="282"/>
    </row>
    <row r="60" spans="1:6" ht="12.75" customHeight="1">
      <c r="A60" s="235" t="s">
        <v>521</v>
      </c>
      <c r="B60" s="236"/>
      <c r="C60" s="236"/>
      <c r="D60" s="236"/>
      <c r="E60" s="236"/>
      <c r="F60" s="237"/>
    </row>
    <row r="61" spans="1:6" ht="31.5">
      <c r="A61" s="279" t="s">
        <v>522</v>
      </c>
      <c r="B61" s="96" t="str">
        <f>+IngresoDatos!B61</f>
        <v>¿La Organización maneja información sobre la creación y distribución de valores económicos, que provea una indicación básica de cómo ha generado beneficios para sus stakeholders?</v>
      </c>
      <c r="C61" s="147">
        <f>IF(IngresoDatos!C61="x",(5),(0))</f>
        <v>0</v>
      </c>
      <c r="D61" s="147">
        <f>IF(IngresoDatos!D61="x",(3),(0))</f>
        <v>0</v>
      </c>
      <c r="E61" s="147">
        <f>IF(IngresoDatos!E61="x",(1),(0))</f>
        <v>1</v>
      </c>
      <c r="F61" s="148">
        <f>IF(IngresoDatos!F61="x",(x),(0))</f>
        <v>0</v>
      </c>
    </row>
    <row r="62" spans="1:6">
      <c r="A62" s="279"/>
      <c r="B62" s="96" t="str">
        <f>+IngresoDatos!B62</f>
        <v xml:space="preserve">¿Publica los estados financieros y la información de auditoría externa? </v>
      </c>
      <c r="C62" s="147">
        <f>IF(IngresoDatos!C62="x",(5),(0))</f>
        <v>5</v>
      </c>
      <c r="D62" s="147">
        <f>IF(IngresoDatos!D62="x",(3),(0))</f>
        <v>0</v>
      </c>
      <c r="E62" s="147">
        <f>IF(IngresoDatos!E62="x",(1),(0))</f>
        <v>0</v>
      </c>
      <c r="F62" s="148">
        <f>IF(IngresoDatos!F62="x",(x),(0))</f>
        <v>0</v>
      </c>
    </row>
    <row r="63" spans="1:6">
      <c r="A63" s="279"/>
      <c r="B63" s="96" t="str">
        <f>+IngresoDatos!B63</f>
        <v>¿Cumple con todos los requisitos legales para el pago de beneficios al IESS?</v>
      </c>
      <c r="C63" s="147">
        <f>IF(IngresoDatos!C63="x",(5),(0))</f>
        <v>5</v>
      </c>
      <c r="D63" s="147">
        <f>IF(IngresoDatos!D63="x",(3),(0))</f>
        <v>0</v>
      </c>
      <c r="E63" s="147">
        <f>IF(IngresoDatos!E63="x",(1),(0))</f>
        <v>0</v>
      </c>
      <c r="F63" s="148">
        <f>IF(IngresoDatos!F63="x",(x),(0))</f>
        <v>0</v>
      </c>
    </row>
    <row r="64" spans="1:6">
      <c r="A64" s="279"/>
      <c r="B64" s="96" t="str">
        <f>+IngresoDatos!B64</f>
        <v>¿Tienen los empleados  de la Organización beneficios adicionales a los estipulados por la Ley?</v>
      </c>
      <c r="C64" s="147">
        <f>IF(IngresoDatos!C64="x",(5),(0))</f>
        <v>5</v>
      </c>
      <c r="D64" s="147">
        <f>IF(IngresoDatos!D64="x",(3),(0))</f>
        <v>0</v>
      </c>
      <c r="E64" s="147">
        <f>IF(IngresoDatos!E64="x",(1),(0))</f>
        <v>0</v>
      </c>
      <c r="F64" s="148">
        <f>IF(IngresoDatos!F64="x",(x),(0))</f>
        <v>0</v>
      </c>
    </row>
    <row r="65" spans="1:6">
      <c r="A65" s="279"/>
      <c r="B65" s="96" t="str">
        <f>+IngresoDatos!B65</f>
        <v>¿La Organización cumple con sus obligaciones financieras con los proveedores de capital?  (accionistas, préstamos, etc.)</v>
      </c>
      <c r="C65" s="147">
        <f>IF(IngresoDatos!C65="x",(5),(0))</f>
        <v>5</v>
      </c>
      <c r="D65" s="147">
        <f>IF(IngresoDatos!D65="x",(3),(0))</f>
        <v>0</v>
      </c>
      <c r="E65" s="147">
        <f>IF(IngresoDatos!E65="x",(1),(0))</f>
        <v>0</v>
      </c>
      <c r="F65" s="148">
        <f>IF(IngresoDatos!F65="x",(x),(0))</f>
        <v>0</v>
      </c>
    </row>
    <row r="66" spans="1:6" ht="31.5">
      <c r="A66" s="279"/>
      <c r="B66" s="96" t="str">
        <f>+IngresoDatos!B66</f>
        <v>¿Cumple con todos los requisitos legales para el pago de impuestos locales y nacionales (SRI, Municipios, Cámaras, etc.)?</v>
      </c>
      <c r="C66" s="147">
        <f>IF(IngresoDatos!C66="x",(5),(0))</f>
        <v>5</v>
      </c>
      <c r="D66" s="147">
        <f>IF(IngresoDatos!D66="x",(3),(0))</f>
        <v>0</v>
      </c>
      <c r="E66" s="147">
        <f>IF(IngresoDatos!E66="x",(1),(0))</f>
        <v>0</v>
      </c>
      <c r="F66" s="148">
        <f>IF(IngresoDatos!F66="x",(x),(0))</f>
        <v>0</v>
      </c>
    </row>
    <row r="67" spans="1:6">
      <c r="A67" s="279"/>
      <c r="B67" s="96" t="str">
        <f>+IngresoDatos!B67</f>
        <v>¿Realiza donaciones voluntarias y/o inversiones en la(s) comunidad(es) relacionada(s)?</v>
      </c>
      <c r="C67" s="147">
        <f>IF(IngresoDatos!C67="x",(5),(0))</f>
        <v>0</v>
      </c>
      <c r="D67" s="147">
        <f>IF(IngresoDatos!D67="x",(3),(0))</f>
        <v>0</v>
      </c>
      <c r="E67" s="147">
        <f>IF(IngresoDatos!E67="x",(1),(0))</f>
        <v>1</v>
      </c>
      <c r="F67" s="148">
        <f>IF(IngresoDatos!F67="x",(x),(0))</f>
        <v>0</v>
      </c>
    </row>
    <row r="68" spans="1:6" ht="31.5">
      <c r="A68" s="279" t="s">
        <v>533</v>
      </c>
      <c r="B68" s="96" t="str">
        <f>+IngresoDatos!B68</f>
        <v>¿La Organización ha considerado los riesgos debidos a cambios climáticos como una oportunidad para desarrollar nueva tecnología; crear mercados; o usar eficientemente la energía?(ser green)</v>
      </c>
      <c r="C68" s="147">
        <f>IF(IngresoDatos!C68="x",(5),(0))</f>
        <v>5</v>
      </c>
      <c r="D68" s="147">
        <f>IF(IngresoDatos!D68="x",(3),(0))</f>
        <v>0</v>
      </c>
      <c r="E68" s="147">
        <f>IF(IngresoDatos!E68="x",(1),(0))</f>
        <v>0</v>
      </c>
      <c r="F68" s="148">
        <f>IF(IngresoDatos!F68="x",(x),(0))</f>
        <v>0</v>
      </c>
    </row>
    <row r="69" spans="1:6">
      <c r="A69" s="279"/>
      <c r="B69" s="96" t="str">
        <f>+IngresoDatos!B69</f>
        <v>¿Ha tenido su Organización consecuencias financieras negativas debido al cambio climático?</v>
      </c>
      <c r="C69" s="147">
        <f>IF(IngresoDatos!C69="x",(5),(0))</f>
        <v>5</v>
      </c>
      <c r="D69" s="147">
        <f>IF(IngresoDatos!D69="x",(3),(0))</f>
        <v>0</v>
      </c>
      <c r="E69" s="147">
        <f>IF(IngresoDatos!E69="x",(1),(0))</f>
        <v>0</v>
      </c>
      <c r="F69" s="148">
        <f>IF(IngresoDatos!F69="x",(x),(0))</f>
        <v>0</v>
      </c>
    </row>
    <row r="70" spans="1:6" ht="31.5">
      <c r="A70" s="279"/>
      <c r="B70" s="96" t="str">
        <f>+IngresoDatos!B70</f>
        <v>¿Cuenta con un procedimiento que permita cuantificar los costos de los impactos económicos ocasionados por cambios climáticos?</v>
      </c>
      <c r="C70" s="147">
        <f>IF(IngresoDatos!C70="x",(5),(0))</f>
        <v>0</v>
      </c>
      <c r="D70" s="147">
        <f>IF(IngresoDatos!D70="x",(3),(0))</f>
        <v>3</v>
      </c>
      <c r="E70" s="147">
        <f>IF(IngresoDatos!E70="x",(1),(0))</f>
        <v>0</v>
      </c>
      <c r="F70" s="148">
        <f>IF(IngresoDatos!F70="x",(x),(0))</f>
        <v>0</v>
      </c>
    </row>
    <row r="71" spans="1:6" ht="31.5">
      <c r="A71" s="279"/>
      <c r="B71" s="96" t="str">
        <f>+IngresoDatos!B71</f>
        <v>¿Tiene estrategias que contemplen acciones para contrarrestar los posibles impactos económicos ocasionados a sus costos debidos a cambios climáticos?</v>
      </c>
      <c r="C71" s="147">
        <f>IF(IngresoDatos!C71="x",(5),(0))</f>
        <v>0</v>
      </c>
      <c r="D71" s="147">
        <f>IF(IngresoDatos!D71="x",(3),(0))</f>
        <v>0</v>
      </c>
      <c r="E71" s="147">
        <f>IF(IngresoDatos!E71="x",(1),(0))</f>
        <v>1</v>
      </c>
      <c r="F71" s="148">
        <f>IF(IngresoDatos!F71="x",(x),(0))</f>
        <v>0</v>
      </c>
    </row>
    <row r="72" spans="1:6" ht="31.5">
      <c r="A72" s="279"/>
      <c r="B72" s="96" t="str">
        <f>+IngresoDatos!B72</f>
        <v>¿Posee estrategias que contemplen acciones para contrarrestar los posibles impactos ocasionados a sus costos, debidos a actividades a realizarse, para cumplir nuevas regulaciones derivadas de cambios climáticos?</v>
      </c>
      <c r="C72" s="147">
        <f>IF(IngresoDatos!C72="x",(5),(0))</f>
        <v>0</v>
      </c>
      <c r="D72" s="147">
        <f>IF(IngresoDatos!D72="x",(3),(0))</f>
        <v>0</v>
      </c>
      <c r="E72" s="147">
        <f>IF(IngresoDatos!E72="x",(1),(0))</f>
        <v>1</v>
      </c>
      <c r="F72" s="148">
        <f>IF(IngresoDatos!F72="x",(x),(0))</f>
        <v>0</v>
      </c>
    </row>
    <row r="73" spans="1:6">
      <c r="A73" s="279" t="s">
        <v>534</v>
      </c>
      <c r="B73" s="93" t="str">
        <f>+IngresoDatos!B73</f>
        <v>¿Cuenta la Organización con programas de beneficios sociales para sus empleados?</v>
      </c>
      <c r="C73" s="147">
        <f>IF(IngresoDatos!C73="x",(5),(0))</f>
        <v>5</v>
      </c>
      <c r="D73" s="147">
        <f>IF(IngresoDatos!D73="x",(3),(0))</f>
        <v>0</v>
      </c>
      <c r="E73" s="147">
        <f>IF(IngresoDatos!E73="x",(1),(0))</f>
        <v>0</v>
      </c>
      <c r="F73" s="148">
        <f>IF(IngresoDatos!F73="x",(x),(0))</f>
        <v>0</v>
      </c>
    </row>
    <row r="74" spans="1:6">
      <c r="A74" s="279"/>
      <c r="B74" s="93" t="str">
        <f>+IngresoDatos!B74</f>
        <v>¿Ofrece la Organización un programa de jubilación complementaria a todos sus empleados?</v>
      </c>
      <c r="C74" s="147">
        <f>IF(IngresoDatos!C74="x",(5),(0))</f>
        <v>0</v>
      </c>
      <c r="D74" s="147">
        <f>IF(IngresoDatos!D74="x",(3),(0))</f>
        <v>0</v>
      </c>
      <c r="E74" s="147">
        <f>IF(IngresoDatos!E74="x",(1),(0))</f>
        <v>1</v>
      </c>
      <c r="F74" s="148">
        <f>IF(IngresoDatos!F74="x",(x),(0))</f>
        <v>0</v>
      </c>
    </row>
    <row r="75" spans="1:6">
      <c r="A75" s="279"/>
      <c r="B75" s="143" t="str">
        <f>+IngresoDatos!B75</f>
        <v>¿La Organización involucra a familiares de los empleados en el proceso de preparación para la jubilación?</v>
      </c>
      <c r="C75" s="147">
        <f>IF(IngresoDatos!C75="x",(5),(0))</f>
        <v>0</v>
      </c>
      <c r="D75" s="147">
        <f>IF(IngresoDatos!D75="x",(3),(0))</f>
        <v>0</v>
      </c>
      <c r="E75" s="147">
        <f>IF(IngresoDatos!E75="x",(1),(0))</f>
        <v>1</v>
      </c>
      <c r="F75" s="148">
        <f>IF(IngresoDatos!F75="x",(x),(0))</f>
        <v>0</v>
      </c>
    </row>
    <row r="76" spans="1:6">
      <c r="A76" s="279"/>
      <c r="B76" s="93" t="str">
        <f>+IngresoDatos!B76</f>
        <v>¿La Organización participa de la elaboración de políticas públicas con focalización en la tercera edad?</v>
      </c>
      <c r="C76" s="147">
        <f>IF(IngresoDatos!C76="x",(5),(0))</f>
        <v>0</v>
      </c>
      <c r="D76" s="147">
        <f>IF(IngresoDatos!D76="x",(3),(0))</f>
        <v>0</v>
      </c>
      <c r="E76" s="147">
        <f>IF(IngresoDatos!E76="x",(1),(0))</f>
        <v>1</v>
      </c>
      <c r="F76" s="148">
        <f>IF(IngresoDatos!F76="x",(x),(0))</f>
        <v>0</v>
      </c>
    </row>
    <row r="77" spans="1:6">
      <c r="A77" s="279" t="s">
        <v>12</v>
      </c>
      <c r="B77" s="96" t="str">
        <f>+IngresoDatos!B77</f>
        <v>¿La Organización opera sin ayuda financiera del Gobierno?</v>
      </c>
      <c r="C77" s="147">
        <f>IF(IngresoDatos!C77="x",(5),(0))</f>
        <v>5</v>
      </c>
      <c r="D77" s="147">
        <f>IF(IngresoDatos!D77="x",(3),(0))</f>
        <v>0</v>
      </c>
      <c r="E77" s="147">
        <f>IF(IngresoDatos!E77="x",(1),(0))</f>
        <v>0</v>
      </c>
      <c r="F77" s="148">
        <f>IF(IngresoDatos!F77="x",(x),(0))</f>
        <v>0</v>
      </c>
    </row>
    <row r="78" spans="1:6">
      <c r="A78" s="279"/>
      <c r="B78" s="96" t="str">
        <f>+IngresoDatos!B78</f>
        <v>¿Opera sin recibir beneficios de descuentos en el pago de impuestos por convenios con el Gobierno?</v>
      </c>
      <c r="C78" s="147">
        <f>IF(IngresoDatos!C78="x",(5),(0))</f>
        <v>5</v>
      </c>
      <c r="D78" s="147">
        <f>IF(IngresoDatos!D78="x",(3),(0))</f>
        <v>0</v>
      </c>
      <c r="E78" s="147">
        <f>IF(IngresoDatos!E78="x",(1),(0))</f>
        <v>0</v>
      </c>
      <c r="F78" s="148">
        <f>IF(IngresoDatos!F78="x",(x),(0))</f>
        <v>0</v>
      </c>
    </row>
    <row r="79" spans="1:6">
      <c r="A79" s="279"/>
      <c r="B79" s="96" t="str">
        <f>+IngresoDatos!B79</f>
        <v>¿Opera sin recibir subsidios por parte del Gobierno?</v>
      </c>
      <c r="C79" s="147">
        <f>IF(IngresoDatos!C79="x",(5),(0))</f>
        <v>5</v>
      </c>
      <c r="D79" s="147">
        <f>IF(IngresoDatos!D79="x",(3),(0))</f>
        <v>0</v>
      </c>
      <c r="E79" s="147">
        <f>IF(IngresoDatos!E79="x",(1),(0))</f>
        <v>0</v>
      </c>
      <c r="F79" s="148">
        <f>IF(IngresoDatos!F79="x",(x),(0))</f>
        <v>0</v>
      </c>
    </row>
    <row r="80" spans="1:6">
      <c r="A80" s="279"/>
      <c r="B80" s="96" t="str">
        <f>+IngresoDatos!B80</f>
        <v>¿Opera sin recibir beneficios de contribuciones para investigación y desarrollo por parte del Gobierno?</v>
      </c>
      <c r="C80" s="147">
        <f>IF(IngresoDatos!C80="x",(5),(0))</f>
        <v>5</v>
      </c>
      <c r="D80" s="147">
        <f>IF(IngresoDatos!D80="x",(3),(0))</f>
        <v>0</v>
      </c>
      <c r="E80" s="147">
        <f>IF(IngresoDatos!E80="x",(1),(0))</f>
        <v>0</v>
      </c>
      <c r="F80" s="148">
        <f>IF(IngresoDatos!F80="x",(x),(0))</f>
        <v>0</v>
      </c>
    </row>
    <row r="81" spans="1:6">
      <c r="A81" s="279"/>
      <c r="B81" s="96" t="str">
        <f>+IngresoDatos!B81</f>
        <v>¿Se desarrolla sin recibir premios por parte del Gobierno?</v>
      </c>
      <c r="C81" s="147">
        <f>IF(IngresoDatos!C81="x",(5),(0))</f>
        <v>5</v>
      </c>
      <c r="D81" s="147">
        <f>IF(IngresoDatos!D81="x",(3),(0))</f>
        <v>0</v>
      </c>
      <c r="E81" s="147">
        <f>IF(IngresoDatos!E81="x",(1),(0))</f>
        <v>0</v>
      </c>
      <c r="F81" s="148">
        <f>IF(IngresoDatos!F81="x",(x),(0))</f>
        <v>0</v>
      </c>
    </row>
    <row r="82" spans="1:6">
      <c r="A82" s="279"/>
      <c r="B82" s="96" t="str">
        <f>+IngresoDatos!B82</f>
        <v>¿La Organización opera sin recibir incentivos por parte del Gobierno?</v>
      </c>
      <c r="C82" s="147">
        <f>IF(IngresoDatos!C82="x",(5),(0))</f>
        <v>5</v>
      </c>
      <c r="D82" s="147">
        <f>IF(IngresoDatos!D82="x",(3),(0))</f>
        <v>0</v>
      </c>
      <c r="E82" s="147">
        <f>IF(IngresoDatos!E82="x",(1),(0))</f>
        <v>0</v>
      </c>
      <c r="F82" s="148">
        <f>IF(IngresoDatos!F82="x",(x),(0))</f>
        <v>0</v>
      </c>
    </row>
    <row r="83" spans="1:6">
      <c r="A83" s="279"/>
      <c r="B83" s="96" t="str">
        <f>+IngresoDatos!B83</f>
        <v>¿La Organización opera sin recibir  beneficios de regalías por parte del Gobierno?</v>
      </c>
      <c r="C83" s="147">
        <f>IF(IngresoDatos!C83="x",(5),(0))</f>
        <v>5</v>
      </c>
      <c r="D83" s="147">
        <f>IF(IngresoDatos!D83="x",(3),(0))</f>
        <v>0</v>
      </c>
      <c r="E83" s="147">
        <f>IF(IngresoDatos!E83="x",(1),(0))</f>
        <v>0</v>
      </c>
      <c r="F83" s="148">
        <f>IF(IngresoDatos!F83="x",(x),(0))</f>
        <v>0</v>
      </c>
    </row>
    <row r="84" spans="1:6" ht="12.75" customHeight="1">
      <c r="A84" s="235" t="s">
        <v>16</v>
      </c>
      <c r="B84" s="236"/>
      <c r="C84" s="236"/>
      <c r="D84" s="236"/>
      <c r="E84" s="236"/>
      <c r="F84" s="237"/>
    </row>
    <row r="85" spans="1:6" ht="31.5">
      <c r="A85" s="279" t="s">
        <v>17</v>
      </c>
      <c r="B85" s="96" t="str">
        <f>+IngresoDatos!B85</f>
        <v>¿El personal con menor ingreso tiene beneficios no monetarios adicionales al salario mínimo vital fijado por el Gobierno , tales como transporte, seguro de vida, seguro de asistencia médica, tarjeta de comisariato?</v>
      </c>
      <c r="C85" s="147">
        <f>IF(IngresoDatos!C85="x",(5),(0))</f>
        <v>5</v>
      </c>
      <c r="D85" s="147">
        <f>IF(IngresoDatos!D85="x",(3),(0))</f>
        <v>0</v>
      </c>
      <c r="E85" s="147">
        <f>IF(IngresoDatos!E85="x",(1),(0))</f>
        <v>0</v>
      </c>
      <c r="F85" s="148">
        <f>IF(IngresoDatos!F85="x",(x),(0))</f>
        <v>0</v>
      </c>
    </row>
    <row r="86" spans="1:6">
      <c r="A86" s="279"/>
      <c r="B86" s="96" t="str">
        <f>+IngresoDatos!B86</f>
        <v xml:space="preserve">¿El salario del personal de la Organización, con menor ingreso, es superior al salario mínimo vital fijado por el Gobierno? </v>
      </c>
      <c r="C86" s="147">
        <f>IF(IngresoDatos!C86="x",(5),(0))</f>
        <v>5</v>
      </c>
      <c r="D86" s="147">
        <f>IF(IngresoDatos!D86="x",(3),(0))</f>
        <v>0</v>
      </c>
      <c r="E86" s="147">
        <f>IF(IngresoDatos!E86="x",(1),(0))</f>
        <v>0</v>
      </c>
      <c r="F86" s="148">
        <f>IF(IngresoDatos!F86="x",(x),(0))</f>
        <v>0</v>
      </c>
    </row>
    <row r="87" spans="1:6">
      <c r="A87" s="279"/>
      <c r="B87" s="96" t="str">
        <f>+IngresoDatos!B87</f>
        <v xml:space="preserve">¿El salario del personal de la Organización, cuando ingresa,  es superior al salario mínimo vital fijado por el Gobierno? </v>
      </c>
      <c r="C87" s="147">
        <f>IF(IngresoDatos!C87="x",(5),(0))</f>
        <v>5</v>
      </c>
      <c r="D87" s="147">
        <f>IF(IngresoDatos!D87="x",(3),(0))</f>
        <v>0</v>
      </c>
      <c r="E87" s="147">
        <f>IF(IngresoDatos!E87="x",(1),(0))</f>
        <v>0</v>
      </c>
      <c r="F87" s="148">
        <f>IF(IngresoDatos!F87="x",(x),(0))</f>
        <v>0</v>
      </c>
    </row>
    <row r="88" spans="1:6" ht="31.5">
      <c r="A88" s="279" t="s">
        <v>20</v>
      </c>
      <c r="B88" s="93" t="str">
        <f>+IngresoDatos!B88</f>
        <v>¿La Organización posee una política explícita para colaborar y cooperar con toda su cadena productiva para elevar la RSE de su sector productivo?</v>
      </c>
      <c r="C88" s="147">
        <f>IF(IngresoDatos!C88="x",(5),(0))</f>
        <v>5</v>
      </c>
      <c r="D88" s="147">
        <f>IF(IngresoDatos!D88="x",(3),(0))</f>
        <v>0</v>
      </c>
      <c r="E88" s="147">
        <f>IF(IngresoDatos!E88="x",(1),(0))</f>
        <v>0</v>
      </c>
      <c r="F88" s="148">
        <f>IF(IngresoDatos!F88="x",(x),(0))</f>
        <v>0</v>
      </c>
    </row>
    <row r="89" spans="1:6">
      <c r="A89" s="279"/>
      <c r="B89" s="93" t="str">
        <f>+IngresoDatos!B89</f>
        <v>¿Tiene una política de adquisiciones que contemple preferencias para proveedores locales?</v>
      </c>
      <c r="C89" s="147">
        <f>IF(IngresoDatos!C89="x",(5),(0))</f>
        <v>5</v>
      </c>
      <c r="D89" s="147">
        <f>IF(IngresoDatos!D89="x",(3),(0))</f>
        <v>0</v>
      </c>
      <c r="E89" s="147">
        <f>IF(IngresoDatos!E89="x",(1),(0))</f>
        <v>0</v>
      </c>
      <c r="F89" s="148">
        <f>IF(IngresoDatos!F89="x",(x),(0))</f>
        <v>0</v>
      </c>
    </row>
    <row r="90" spans="1:6" ht="31.5">
      <c r="A90" s="279"/>
      <c r="B90" s="93" t="str">
        <f>+IngresoDatos!B90</f>
        <v>¿Posee prácticas de compra y de inversiones para apoyar el desarrollo socioeconómico de la comunidad en la que está presente?</v>
      </c>
      <c r="C90" s="147">
        <f>IF(IngresoDatos!C90="x",(5),(0))</f>
        <v>0</v>
      </c>
      <c r="D90" s="147">
        <f>IF(IngresoDatos!D90="x",(3),(0))</f>
        <v>3</v>
      </c>
      <c r="E90" s="147">
        <f>IF(IngresoDatos!E90="x",(1),(0))</f>
        <v>0</v>
      </c>
      <c r="F90" s="148">
        <f>IF(IngresoDatos!F90="x",(x),(0))</f>
        <v>0</v>
      </c>
    </row>
    <row r="91" spans="1:6" ht="31.5">
      <c r="A91" s="279" t="s">
        <v>22</v>
      </c>
      <c r="B91" s="96" t="str">
        <f>+IngresoDatos!B91</f>
        <v>¿La Organización tiene una política de contrataciones que contemple preferencias para el reclutamiento de personal de la zona?</v>
      </c>
      <c r="C91" s="147">
        <f>IF(IngresoDatos!C91="x",(5),(0))</f>
        <v>0</v>
      </c>
      <c r="D91" s="147">
        <f>IF(IngresoDatos!D91="x",(3),(0))</f>
        <v>3</v>
      </c>
      <c r="E91" s="147">
        <f>IF(IngresoDatos!E91="x",(1),(0))</f>
        <v>0</v>
      </c>
      <c r="F91" s="148">
        <f>IF(IngresoDatos!F91="x",(x),(0))</f>
        <v>0</v>
      </c>
    </row>
    <row r="92" spans="1:6" ht="31.5">
      <c r="A92" s="279"/>
      <c r="B92" s="96" t="str">
        <f>+IngresoDatos!B92</f>
        <v xml:space="preserve">¿Cuenta con una herramienta que permita calcular las contrataciones realizadas a personal de la zona vs. contrataciones a personal extranjero? </v>
      </c>
      <c r="C92" s="147">
        <f>IF(IngresoDatos!C92="x",(5),(0))</f>
        <v>5</v>
      </c>
      <c r="D92" s="147">
        <f>IF(IngresoDatos!D92="x",(3),(0))</f>
        <v>0</v>
      </c>
      <c r="E92" s="147">
        <f>IF(IngresoDatos!E92="x",(1),(0))</f>
        <v>0</v>
      </c>
      <c r="F92" s="148">
        <f>IF(IngresoDatos!F92="x",(x),(0))</f>
        <v>0</v>
      </c>
    </row>
    <row r="93" spans="1:6" ht="12.75" customHeight="1">
      <c r="A93" s="235" t="s">
        <v>24</v>
      </c>
      <c r="B93" s="236"/>
      <c r="C93" s="236"/>
      <c r="D93" s="236"/>
      <c r="E93" s="236"/>
      <c r="F93" s="237"/>
    </row>
    <row r="94" spans="1:6" ht="31.5">
      <c r="A94" s="279" t="s">
        <v>25</v>
      </c>
      <c r="B94" s="96" t="str">
        <f>+IngresoDatos!B94</f>
        <v>¿La Organización ha efectuado inversiones en infraestructuras o servicios prestados, principalmente para el beneficio público, sin interés comercial?</v>
      </c>
      <c r="C94" s="147">
        <f>IF(IngresoDatos!C94="x",(5),(0))</f>
        <v>0</v>
      </c>
      <c r="D94" s="147">
        <f>IF(IngresoDatos!D94="x",(3),(0))</f>
        <v>0</v>
      </c>
      <c r="E94" s="147">
        <f>IF(IngresoDatos!E94="x",(1),(0))</f>
        <v>1</v>
      </c>
      <c r="F94" s="148">
        <f>IF(IngresoDatos!F94="x",(x),(0))</f>
        <v>0</v>
      </c>
    </row>
    <row r="95" spans="1:6">
      <c r="A95" s="279"/>
      <c r="B95" s="96" t="str">
        <f>+IngresoDatos!B95</f>
        <v>¿Cuenta con una metodología para analizar las necesidades, expectativas y temores de la comunidad?</v>
      </c>
      <c r="C95" s="147">
        <f>IF(IngresoDatos!C95="x",(5),(0))</f>
        <v>0</v>
      </c>
      <c r="D95" s="147">
        <f>IF(IngresoDatos!D95="x",(3),(0))</f>
        <v>0</v>
      </c>
      <c r="E95" s="147">
        <f>IF(IngresoDatos!E95="x",(1),(0))</f>
        <v>1</v>
      </c>
      <c r="F95" s="148">
        <f>IF(IngresoDatos!F95="x",(x),(0))</f>
        <v>0</v>
      </c>
    </row>
    <row r="96" spans="1:6" ht="31.5">
      <c r="A96" s="149" t="s">
        <v>384</v>
      </c>
      <c r="B96" s="93" t="str">
        <f>+IngresoDatos!B96</f>
        <v>¿La Organización cuenta con un método efectivo de valoración del impacto indirecto?  (distribución de tecnología, número de dependientes, impactos de la contaminación)?</v>
      </c>
      <c r="C96" s="147">
        <f>IF(IngresoDatos!C96="x",(5),(0))</f>
        <v>0</v>
      </c>
      <c r="D96" s="147">
        <f>IF(IngresoDatos!D96="x",(3),(0))</f>
        <v>0</v>
      </c>
      <c r="E96" s="147">
        <f>IF(IngresoDatos!E96="x",(1),(0))</f>
        <v>1</v>
      </c>
      <c r="F96" s="148">
        <f>IF(IngresoDatos!F96="x",(x),(0))</f>
        <v>0</v>
      </c>
    </row>
    <row r="97" spans="1:6">
      <c r="A97" s="149" t="s">
        <v>64</v>
      </c>
      <c r="B97" s="11" t="str">
        <f>+IngresoDatos!B97</f>
        <v>¿Ha efectuado una valoración de la Organización por especialistas de tercera parte?</v>
      </c>
      <c r="C97" s="147">
        <f>IF(IngresoDatos!C97="x",(5),(0))</f>
        <v>5</v>
      </c>
      <c r="D97" s="147">
        <f>IF(IngresoDatos!D97="x",(3),(0))</f>
        <v>0</v>
      </c>
      <c r="E97" s="147">
        <f>IF(IngresoDatos!E97="x",(1),(0))</f>
        <v>0</v>
      </c>
      <c r="F97" s="148">
        <f>IF(IngresoDatos!F97="x",(x),(0))</f>
        <v>0</v>
      </c>
    </row>
    <row r="98" spans="1:6" ht="22.5" customHeight="1">
      <c r="A98" s="279" t="s">
        <v>66</v>
      </c>
      <c r="B98" s="11" t="str">
        <f>+IngresoDatos!B98</f>
        <v>¿Cuenta la Organización con una estrategia Económica?</v>
      </c>
      <c r="C98" s="147">
        <f>IF(IngresoDatos!C98="x",(5),(0))</f>
        <v>5</v>
      </c>
      <c r="D98" s="147">
        <f>IF(IngresoDatos!D98="x",(3),(0))</f>
        <v>0</v>
      </c>
      <c r="E98" s="147">
        <f>IF(IngresoDatos!E98="x",(1),(0))</f>
        <v>0</v>
      </c>
      <c r="F98" s="148">
        <f>IF(IngresoDatos!F98="x",(x),(0))</f>
        <v>0</v>
      </c>
    </row>
    <row r="99" spans="1:6" ht="31.5">
      <c r="A99" s="279"/>
      <c r="B99" s="11" t="str">
        <f>+IngresoDatos!B99</f>
        <v>¿Existe en la Organización una política de seguimiento para la implantación de la estrategia económica  de la Organización?</v>
      </c>
      <c r="C99" s="147">
        <f>IF(IngresoDatos!C99="x",(5),(0))</f>
        <v>0</v>
      </c>
      <c r="D99" s="147">
        <f>IF(IngresoDatos!D99="x",(3),(0))</f>
        <v>0</v>
      </c>
      <c r="E99" s="147">
        <f>IF(IngresoDatos!E99="x",(1),(0))</f>
        <v>1</v>
      </c>
      <c r="F99" s="148">
        <f>IF(IngresoDatos!F99="x",(x),(0))</f>
        <v>0</v>
      </c>
    </row>
    <row r="100" spans="1:6" ht="31.5">
      <c r="A100" s="149" t="s">
        <v>67</v>
      </c>
      <c r="B100" s="11" t="str">
        <f>+IngresoDatos!B100</f>
        <v>¿Se orienta al personal de la Organización para que tenga un conocimiento básico para entender los balances de situación financiera y de resultados que se presentan anualmente?</v>
      </c>
      <c r="C100" s="147">
        <f>IF(IngresoDatos!C100="x",(5),(0))</f>
        <v>0</v>
      </c>
      <c r="D100" s="147">
        <f>IF(IngresoDatos!D100="x",(3),(0))</f>
        <v>3</v>
      </c>
      <c r="E100" s="147">
        <f>IF(IngresoDatos!E100="x",(1),(0))</f>
        <v>0</v>
      </c>
      <c r="F100" s="148">
        <f>IF(IngresoDatos!F100="x",(x),(0))</f>
        <v>0</v>
      </c>
    </row>
    <row r="101" spans="1:6" ht="31.5">
      <c r="A101" s="149" t="s">
        <v>68</v>
      </c>
      <c r="B101" s="11" t="str">
        <f>+IngresoDatos!B101</f>
        <v>¿La Organización realiza periódicamente un análisis FODA para el desempeño económico?</v>
      </c>
      <c r="C101" s="147">
        <f>IF(IngresoDatos!C101="x",(5),(0))</f>
        <v>0</v>
      </c>
      <c r="D101" s="147">
        <f>IF(IngresoDatos!D101="x",(3),(0))</f>
        <v>0</v>
      </c>
      <c r="E101" s="147">
        <f>IF(IngresoDatos!E101="x",(1),(0))</f>
        <v>1</v>
      </c>
      <c r="F101" s="148">
        <f>IF(IngresoDatos!F101="x",(x),(0))</f>
        <v>0</v>
      </c>
    </row>
    <row r="102" spans="1:6">
      <c r="A102" s="149" t="s">
        <v>69</v>
      </c>
      <c r="B102" s="11" t="str">
        <f>+IngresoDatos!B102</f>
        <v>¿De haber existido, ha solucionado positivamente todas las demandas relacionadas a pagos presentadas contra ella?</v>
      </c>
      <c r="C102" s="147">
        <f>IF(IngresoDatos!C102="x",(5),(0))</f>
        <v>0</v>
      </c>
      <c r="D102" s="147">
        <f>IF(IngresoDatos!D102="x",(3),(0))</f>
        <v>0</v>
      </c>
      <c r="E102" s="147">
        <f>IF(IngresoDatos!E102="x",(1),(0))</f>
        <v>1</v>
      </c>
      <c r="F102" s="148">
        <f>IF(IngresoDatos!F102="x",(x),(0))</f>
        <v>0</v>
      </c>
    </row>
    <row r="103" spans="1:6" ht="31.5">
      <c r="A103" s="149" t="s">
        <v>71</v>
      </c>
      <c r="B103" s="11" t="str">
        <f>+IngresoDatos!B103</f>
        <v xml:space="preserve">¿Presenta reportes del desempeño contra las metas planteadas para los aspectos económicos? </v>
      </c>
      <c r="C103" s="147">
        <f>IF(IngresoDatos!C103="x",(5),(0))</f>
        <v>0</v>
      </c>
      <c r="D103" s="147">
        <f>IF(IngresoDatos!D103="x",(3),(0))</f>
        <v>3</v>
      </c>
      <c r="E103" s="147">
        <f>IF(IngresoDatos!E103="x",(1),(0))</f>
        <v>0</v>
      </c>
      <c r="F103" s="148">
        <f>IF(IngresoDatos!F103="x",(x),(0))</f>
        <v>0</v>
      </c>
    </row>
    <row r="104" spans="1:6" ht="31.5">
      <c r="A104" s="149" t="s">
        <v>72</v>
      </c>
      <c r="B104" s="11" t="str">
        <f>+IngresoDatos!B104</f>
        <v>¿Cuenta con una política que defina el compromiso general de la Organización para la prevención de impactos sobre las condiciones económicas de sus grupos de interés?</v>
      </c>
      <c r="C104" s="147">
        <f>IF(IngresoDatos!C104="x",(5),(0))</f>
        <v>0</v>
      </c>
      <c r="D104" s="147">
        <f>IF(IngresoDatos!D104="x",(3),(0))</f>
        <v>0</v>
      </c>
      <c r="E104" s="147">
        <f>IF(IngresoDatos!E104="x",(1),(0))</f>
        <v>1</v>
      </c>
      <c r="F104" s="148">
        <f>IF(IngresoDatos!F104="x",(x),(0))</f>
        <v>0</v>
      </c>
    </row>
    <row r="105" spans="1:6">
      <c r="A105" s="149" t="s">
        <v>73</v>
      </c>
      <c r="B105" s="11" t="str">
        <f>+IngresoDatos!B105</f>
        <v>¿La Organización ha sido premiada por su desempeño económico?</v>
      </c>
      <c r="C105" s="147">
        <f>IF(IngresoDatos!C105="x",(5),(0))</f>
        <v>5</v>
      </c>
      <c r="D105" s="147">
        <f>IF(IngresoDatos!D105="x",(3),(0))</f>
        <v>0</v>
      </c>
      <c r="E105" s="147">
        <f>IF(IngresoDatos!E105="x",(1),(0))</f>
        <v>0</v>
      </c>
      <c r="F105" s="148">
        <f>IF(IngresoDatos!F105="x",(x),(0))</f>
        <v>0</v>
      </c>
    </row>
    <row r="106" spans="1:6" ht="32.25" thickBot="1">
      <c r="A106" s="150" t="s">
        <v>75</v>
      </c>
      <c r="B106" s="104" t="str">
        <f>+IngresoDatos!B106</f>
        <v>¿Está definida la responsabilidad en cada una de las áreas para el desempeño económico de la Organización?</v>
      </c>
      <c r="C106" s="151">
        <f>IF(IngresoDatos!C106="x",(5),(0))</f>
        <v>0</v>
      </c>
      <c r="D106" s="151">
        <f>IF(IngresoDatos!D106="x",(3),(0))</f>
        <v>3</v>
      </c>
      <c r="E106" s="151">
        <f>IF(IngresoDatos!E106="x",(1),(0))</f>
        <v>0</v>
      </c>
      <c r="F106" s="152">
        <f>IF(IngresoDatos!F106="x",(x),(0))</f>
        <v>0</v>
      </c>
    </row>
    <row r="107" spans="1:6" ht="16.5" thickBot="1">
      <c r="A107" s="153"/>
      <c r="B107" s="144"/>
      <c r="C107" s="110"/>
      <c r="D107" s="110"/>
      <c r="E107" s="110"/>
      <c r="F107" s="110"/>
    </row>
    <row r="108" spans="1:6">
      <c r="A108" s="290" t="s">
        <v>542</v>
      </c>
      <c r="B108" s="291"/>
      <c r="C108" s="291"/>
      <c r="D108" s="291"/>
      <c r="E108" s="291"/>
      <c r="F108" s="292"/>
    </row>
    <row r="109" spans="1:6">
      <c r="A109" s="226" t="s">
        <v>166</v>
      </c>
      <c r="B109" s="227"/>
      <c r="C109" s="227"/>
      <c r="D109" s="227"/>
      <c r="E109" s="227"/>
      <c r="F109" s="228"/>
    </row>
    <row r="110" spans="1:6">
      <c r="A110" s="226" t="s">
        <v>38</v>
      </c>
      <c r="B110" s="227"/>
      <c r="C110" s="227"/>
      <c r="D110" s="227"/>
      <c r="E110" s="227"/>
      <c r="F110" s="228"/>
    </row>
    <row r="111" spans="1:6" ht="31.5">
      <c r="A111" s="275" t="s">
        <v>39</v>
      </c>
      <c r="B111" s="84" t="str">
        <f>+IngresoDatos!B113</f>
        <v>¿La Organización tiene un registro actualizado permanente, desglosado, del conglomerado de trabajadores por tipo de empleo, contrato, región?</v>
      </c>
      <c r="C111" s="147">
        <f>IF(IngresoDatos!C113="x",(5),(0))</f>
        <v>5</v>
      </c>
      <c r="D111" s="147">
        <f>IF(IngresoDatos!D113="x",(3),(0))</f>
        <v>0</v>
      </c>
      <c r="E111" s="147">
        <f>IF(IngresoDatos!E113="x",(1),(0))</f>
        <v>0</v>
      </c>
      <c r="F111" s="148">
        <f>IF(IngresoDatos!F113="x",(x),(0))</f>
        <v>0</v>
      </c>
    </row>
    <row r="112" spans="1:6">
      <c r="A112" s="276"/>
      <c r="B112" s="84" t="str">
        <f>+IngresoDatos!B114</f>
        <v xml:space="preserve">¿Cuenta únicamente con personal contratado directamente? </v>
      </c>
      <c r="C112" s="147">
        <f>IF(IngresoDatos!C114="x",(5),(0))</f>
        <v>0</v>
      </c>
      <c r="D112" s="147">
        <f>IF(IngresoDatos!D114="x",(3),(0))</f>
        <v>0</v>
      </c>
      <c r="E112" s="147">
        <f>IF(IngresoDatos!E114="x",(1),(0))</f>
        <v>1</v>
      </c>
      <c r="F112" s="148">
        <f>IF(IngresoDatos!F114="x",(x),(0))</f>
        <v>0</v>
      </c>
    </row>
    <row r="113" spans="1:6">
      <c r="A113" s="278"/>
      <c r="B113" s="154" t="str">
        <f>+IngresoDatos!B115</f>
        <v>¿Cuenta con personal tercerizado, se está aplicando una política para ingresarlos a la nómina de la Organización?</v>
      </c>
      <c r="C113" s="147">
        <f>IF(IngresoDatos!C115="x",(5),(0))</f>
        <v>0</v>
      </c>
      <c r="D113" s="147">
        <f>IF(IngresoDatos!D115="x",(3),(0))</f>
        <v>0</v>
      </c>
      <c r="E113" s="147">
        <f>IF(IngresoDatos!E115="x",(1),(0))</f>
        <v>1</v>
      </c>
      <c r="F113" s="148">
        <f>IF(IngresoDatos!F115="x",(x),(0))</f>
        <v>0</v>
      </c>
    </row>
    <row r="114" spans="1:6" ht="31.5">
      <c r="A114" s="275" t="s">
        <v>41</v>
      </c>
      <c r="B114" s="84" t="str">
        <f>+IngresoDatos!B116</f>
        <v>¿Cuenta con una política de reinserción laboral para el personal que, por recortes de nómina, debe ser retirado de sus funciones?</v>
      </c>
      <c r="C114" s="147">
        <f>IF(IngresoDatos!C116="x",(5),(0))</f>
        <v>0</v>
      </c>
      <c r="D114" s="147">
        <f>IF(IngresoDatos!D116="x",(3),(0))</f>
        <v>0</v>
      </c>
      <c r="E114" s="147">
        <f>IF(IngresoDatos!E116="x",(1),(0))</f>
        <v>1</v>
      </c>
      <c r="F114" s="148">
        <f>IF(IngresoDatos!F116="x",(x),(0))</f>
        <v>0</v>
      </c>
    </row>
    <row r="115" spans="1:6">
      <c r="A115" s="278"/>
      <c r="B115" s="84" t="str">
        <f>+IngresoDatos!B117</f>
        <v>¿Tiene un registro actualizado, permanente  de la rotación de personal, desglosado por grupos de edad, sexo y región?</v>
      </c>
      <c r="C115" s="147">
        <f>IF(IngresoDatos!C117="x",(5),(0))</f>
        <v>5</v>
      </c>
      <c r="D115" s="147">
        <f>IF(IngresoDatos!D117="x",(3),(0))</f>
        <v>0</v>
      </c>
      <c r="E115" s="147">
        <f>IF(IngresoDatos!E117="x",(1),(0))</f>
        <v>0</v>
      </c>
      <c r="F115" s="148">
        <f>IF(IngresoDatos!F117="x",(x),(0))</f>
        <v>0</v>
      </c>
    </row>
    <row r="116" spans="1:6">
      <c r="A116" s="275" t="s">
        <v>42</v>
      </c>
      <c r="B116" s="84" t="str">
        <f>+IngresoDatos!B118</f>
        <v>¿Cuenta la Organización con beneficios adicionales, tales como seguro de salud, seguro de vida?</v>
      </c>
      <c r="C116" s="147">
        <f>IF(IngresoDatos!C118="x",(5),(0))</f>
        <v>5</v>
      </c>
      <c r="D116" s="147">
        <f>IF(IngresoDatos!D118="x",(3),(0))</f>
        <v>0</v>
      </c>
      <c r="E116" s="147">
        <f>IF(IngresoDatos!E118="x",(1),(0))</f>
        <v>0</v>
      </c>
      <c r="F116" s="148">
        <f>IF(IngresoDatos!F118="x",(x),(0))</f>
        <v>0</v>
      </c>
    </row>
    <row r="117" spans="1:6">
      <c r="A117" s="276"/>
      <c r="B117" s="84" t="str">
        <f>+IngresoDatos!B119</f>
        <v>¿Cuenta la Organización con beneficios adicionales tales como fondo de jubilación o acciones?</v>
      </c>
      <c r="C117" s="147">
        <f>IF(IngresoDatos!C119="x",(5),(0))</f>
        <v>0</v>
      </c>
      <c r="D117" s="147">
        <f>IF(IngresoDatos!D119="x",(3),(0))</f>
        <v>0</v>
      </c>
      <c r="E117" s="147">
        <f>IF(IngresoDatos!E119="x",(1),(0))</f>
        <v>1</v>
      </c>
      <c r="F117" s="148">
        <f>IF(IngresoDatos!F119="x",(x),(0))</f>
        <v>0</v>
      </c>
    </row>
    <row r="118" spans="1:6" ht="31.5">
      <c r="A118" s="278"/>
      <c r="B118" s="84" t="str">
        <f>+IngresoDatos!B120</f>
        <v>¿La Organización ofrece los mismos beneficios fijados para empleados a tiempo completo para el personal tercerizado, temporal o de tiempo parcial?</v>
      </c>
      <c r="C118" s="147">
        <f>IF(IngresoDatos!C120="x",(5),(0))</f>
        <v>5</v>
      </c>
      <c r="D118" s="147">
        <f>IF(IngresoDatos!D120="x",(3),(0))</f>
        <v>0</v>
      </c>
      <c r="E118" s="147">
        <f>IF(IngresoDatos!E120="x",(1),(0))</f>
        <v>0</v>
      </c>
      <c r="F118" s="148">
        <f>IF(IngresoDatos!F120="x",(x),(0))</f>
        <v>0</v>
      </c>
    </row>
    <row r="119" spans="1:6">
      <c r="A119" s="226" t="s">
        <v>45</v>
      </c>
      <c r="B119" s="227"/>
      <c r="C119" s="227"/>
      <c r="D119" s="227"/>
      <c r="E119" s="227"/>
      <c r="F119" s="228"/>
    </row>
    <row r="120" spans="1:6">
      <c r="A120" s="117" t="s">
        <v>46</v>
      </c>
      <c r="B120" s="84" t="str">
        <f>+IngresoDatos!B122</f>
        <v>¿La Organización cuenta con alguna asociación de empleados -participativa- en algunas de sus decisiones?</v>
      </c>
      <c r="C120" s="147">
        <f>IF(IngresoDatos!C122="x",(5),(0))</f>
        <v>0</v>
      </c>
      <c r="D120" s="147">
        <f>IF(IngresoDatos!D122="x",(3),(0))</f>
        <v>0</v>
      </c>
      <c r="E120" s="147">
        <f>IF(IngresoDatos!E122="x",(1),(0))</f>
        <v>1</v>
      </c>
      <c r="F120" s="148">
        <f>IF(IngresoDatos!F122="x",(x),(0))</f>
        <v>0</v>
      </c>
    </row>
    <row r="121" spans="1:6">
      <c r="A121" s="117" t="s">
        <v>48</v>
      </c>
      <c r="B121" s="84" t="str">
        <f>+IngresoDatos!B123</f>
        <v>¿Cuenta con una política que haga partícipes a los empleados en la implementación de cambio?</v>
      </c>
      <c r="C121" s="147">
        <f>IF(IngresoDatos!C123="x",(5),(0))</f>
        <v>5</v>
      </c>
      <c r="D121" s="147">
        <f>IF(IngresoDatos!D123="x",(3),(0))</f>
        <v>0</v>
      </c>
      <c r="E121" s="147">
        <f>IF(IngresoDatos!E123="x",(1),(0))</f>
        <v>0</v>
      </c>
      <c r="F121" s="148">
        <f>IF(IngresoDatos!F123="x",(x),(0))</f>
        <v>0</v>
      </c>
    </row>
    <row r="122" spans="1:6">
      <c r="A122" s="226" t="s">
        <v>49</v>
      </c>
      <c r="B122" s="227"/>
      <c r="C122" s="227"/>
      <c r="D122" s="227"/>
      <c r="E122" s="227"/>
      <c r="F122" s="228"/>
    </row>
    <row r="123" spans="1:6" ht="31.5">
      <c r="A123" s="117" t="s">
        <v>50</v>
      </c>
      <c r="B123" s="84" t="str">
        <f>+IngresoDatos!B125</f>
        <v>¿La Organización tiene una estructura para la conformación del comité de salud y seguridad con representatividad de todos los niveles de la Organización?</v>
      </c>
      <c r="C123" s="147">
        <f>IF(IngresoDatos!C125="x",(5),(0))</f>
        <v>5</v>
      </c>
      <c r="D123" s="147">
        <f>IF(IngresoDatos!D125="x",(3),(0))</f>
        <v>0</v>
      </c>
      <c r="E123" s="147">
        <f>IF(IngresoDatos!E125="x",(1),(0))</f>
        <v>0</v>
      </c>
      <c r="F123" s="148">
        <f>IF(IngresoDatos!F125="x",(x),(0))</f>
        <v>0</v>
      </c>
    </row>
    <row r="124" spans="1:6" ht="31.5">
      <c r="A124" s="117" t="s">
        <v>52</v>
      </c>
      <c r="B124" s="84" t="str">
        <f>+IngresoDatos!B126</f>
        <v>¿Posee un registro actualizado permanente  del ausentismo, tasas de accidentes, enfermedades profesionales, días perdidos, número de afectaciones relacionadas con el trabajo?</v>
      </c>
      <c r="C124" s="147">
        <f>IF(IngresoDatos!C126="x",(5),(0))</f>
        <v>0</v>
      </c>
      <c r="D124" s="147">
        <f>IF(IngresoDatos!D126="x",(3),(0))</f>
        <v>3</v>
      </c>
      <c r="E124" s="147">
        <f>IF(IngresoDatos!E126="x",(1),(0))</f>
        <v>0</v>
      </c>
      <c r="F124" s="148">
        <f>IF(IngresoDatos!F126="x",(x),(0))</f>
        <v>0</v>
      </c>
    </row>
    <row r="125" spans="1:6" ht="31.5">
      <c r="A125" s="275" t="s">
        <v>53</v>
      </c>
      <c r="B125" s="84" t="str">
        <f>+IngresoDatos!B127</f>
        <v>¿La Organización tiene una política para la aplicación de programas de educación, formación, asesoría, prevención y control de riesgos para su personal?</v>
      </c>
      <c r="C125" s="147">
        <f>IF(IngresoDatos!C127="x",(5),(0))</f>
        <v>0</v>
      </c>
      <c r="D125" s="147">
        <f>IF(IngresoDatos!D127="x",(3),(0))</f>
        <v>3</v>
      </c>
      <c r="E125" s="147">
        <f>IF(IngresoDatos!E127="x",(1),(0))</f>
        <v>0</v>
      </c>
      <c r="F125" s="148">
        <f>IF(IngresoDatos!F127="x",(x),(0))</f>
        <v>0</v>
      </c>
    </row>
    <row r="126" spans="1:6" ht="31.5">
      <c r="A126" s="278"/>
      <c r="B126" s="84" t="str">
        <f>+IngresoDatos!B128</f>
        <v>¿Tiene una política para la aplicación de programas de educación, formación, asesoría, prevención y control de riesgos con las familias -o miembros de la comunidad- en relación a enfermedades de transmisión?</v>
      </c>
      <c r="C126" s="147">
        <f>IF(IngresoDatos!C128="x",(5),(0))</f>
        <v>0</v>
      </c>
      <c r="D126" s="147">
        <f>IF(IngresoDatos!D128="x",(3),(0))</f>
        <v>0</v>
      </c>
      <c r="E126" s="147">
        <f>IF(IngresoDatos!E128="x",(1),(0))</f>
        <v>1</v>
      </c>
      <c r="F126" s="148">
        <f>IF(IngresoDatos!F128="x",(x),(0))</f>
        <v>0</v>
      </c>
    </row>
    <row r="127" spans="1:6" ht="31.5">
      <c r="A127" s="275" t="s">
        <v>54</v>
      </c>
      <c r="B127" s="84" t="str">
        <f>+IngresoDatos!B129</f>
        <v>¿La Asociación de empleados de la Organización -de existir- está involucrada directamente en asuntos de salud y seguridad interna?</v>
      </c>
      <c r="C127" s="147">
        <f>IF(IngresoDatos!C129="x",(5),(0))</f>
        <v>0</v>
      </c>
      <c r="D127" s="147">
        <f>IF(IngresoDatos!D129="x",(3),(0))</f>
        <v>0</v>
      </c>
      <c r="E127" s="147">
        <f>IF(IngresoDatos!E129="x",(1),(0))</f>
        <v>0</v>
      </c>
      <c r="F127" s="148" t="str">
        <f>IF(IngresoDatos!F129="x",("x"),(0))</f>
        <v>x</v>
      </c>
    </row>
    <row r="128" spans="1:6" ht="31.5">
      <c r="A128" s="278"/>
      <c r="B128" s="84" t="str">
        <f>+IngresoDatos!B130</f>
        <v>¿La Organización tienen reuniones periódicas entre la Dirección y el personal para asuntos de salud y seguridad ocupacional?</v>
      </c>
      <c r="C128" s="147">
        <f>IF(IngresoDatos!C130="x",(5),(0))</f>
        <v>0</v>
      </c>
      <c r="D128" s="147">
        <f>IF(IngresoDatos!D130="x",(3),(0))</f>
        <v>0</v>
      </c>
      <c r="E128" s="147">
        <f>IF(IngresoDatos!E130="x",(1),(0))</f>
        <v>1</v>
      </c>
      <c r="F128" s="148">
        <f>IF(IngresoDatos!F130="x",(x),(0))</f>
        <v>0</v>
      </c>
    </row>
    <row r="129" spans="1:7">
      <c r="A129" s="226" t="s">
        <v>55</v>
      </c>
      <c r="B129" s="227"/>
      <c r="C129" s="227"/>
      <c r="D129" s="227"/>
      <c r="E129" s="227"/>
      <c r="F129" s="228"/>
    </row>
    <row r="130" spans="1:7">
      <c r="A130" s="275" t="s">
        <v>56</v>
      </c>
      <c r="B130" s="84" t="str">
        <f>+IngresoDatos!B132</f>
        <v>¿La Organización tiene un plan de capacitación (ENTRENAMIENTO) que incluya a todo el personal?</v>
      </c>
      <c r="C130" s="147">
        <f>IF(IngresoDatos!C132="x",(5),(0))</f>
        <v>5</v>
      </c>
      <c r="D130" s="147">
        <f>IF(IngresoDatos!D132="x",(3),(0))</f>
        <v>0</v>
      </c>
      <c r="E130" s="147">
        <f>IF(IngresoDatos!E132="x",(1),(0))</f>
        <v>0</v>
      </c>
      <c r="F130" s="148">
        <f>IF(IngresoDatos!F132="x",(x),(0))</f>
        <v>0</v>
      </c>
    </row>
    <row r="131" spans="1:7">
      <c r="A131" s="278"/>
      <c r="B131" s="84" t="str">
        <f>+IngresoDatos!B133</f>
        <v>¿Tiene un registro de la aplicación y eficacia del plan de capacitación?</v>
      </c>
      <c r="C131" s="147">
        <f>IF(IngresoDatos!C133="x",(5),(0))</f>
        <v>5</v>
      </c>
      <c r="D131" s="147">
        <f>IF(IngresoDatos!D133="x",(3),(0))</f>
        <v>0</v>
      </c>
      <c r="E131" s="147">
        <f>IF(IngresoDatos!E133="x",(1),(0))</f>
        <v>0</v>
      </c>
      <c r="F131" s="148">
        <f>IF(IngresoDatos!F133="x",(x),(0))</f>
        <v>0</v>
      </c>
    </row>
    <row r="132" spans="1:7" ht="31.5">
      <c r="A132" s="117" t="s">
        <v>57</v>
      </c>
      <c r="B132" s="11" t="str">
        <f>+IngresoDatos!B134</f>
        <v>¿Cuenta con un plan que permita a sus empleados enfrentar el retiro (JUBILACION), con confianza y el conocimiento de que serán ayudados en su transición desde el trabajo?</v>
      </c>
      <c r="C132" s="147">
        <f>IF(IngresoDatos!C134="x",(5),(0))</f>
        <v>0</v>
      </c>
      <c r="D132" s="147">
        <f>IF(IngresoDatos!D134="x",(3),(0))</f>
        <v>0</v>
      </c>
      <c r="E132" s="147">
        <f>IF(IngresoDatos!E134="x",(1),(0))</f>
        <v>1</v>
      </c>
      <c r="F132" s="148">
        <f>IF(IngresoDatos!F134="x",(x),(0))</f>
        <v>0</v>
      </c>
      <c r="G132" s="155"/>
    </row>
    <row r="133" spans="1:7">
      <c r="A133" s="256" t="s">
        <v>58</v>
      </c>
      <c r="B133" s="84" t="str">
        <f>+IngresoDatos!B135</f>
        <v>¿Tiene un programa de evaluación y retroalimentación al personal, aplicado permanentemente?</v>
      </c>
      <c r="C133" s="147">
        <f>IF(IngresoDatos!C135="x",(5),(0))</f>
        <v>0</v>
      </c>
      <c r="D133" s="147">
        <f>IF(IngresoDatos!D135="x",(3),(0))</f>
        <v>3</v>
      </c>
      <c r="E133" s="147">
        <f>IF(IngresoDatos!E135="x",(1),(0))</f>
        <v>0</v>
      </c>
      <c r="F133" s="148">
        <f>IF(IngresoDatos!F135="x",(x),(0))</f>
        <v>0</v>
      </c>
    </row>
    <row r="134" spans="1:7">
      <c r="A134" s="256"/>
      <c r="B134" s="84" t="str">
        <f>+IngresoDatos!B136</f>
        <v>¿La Organización tiene un plan de carrera  para el personal?</v>
      </c>
      <c r="C134" s="147">
        <f>IF(IngresoDatos!C136="x",(5),(0))</f>
        <v>0</v>
      </c>
      <c r="D134" s="147">
        <f>IF(IngresoDatos!D136="x",(3),(0))</f>
        <v>0</v>
      </c>
      <c r="E134" s="147">
        <f>IF(IngresoDatos!E136="x",(1),(0))</f>
        <v>1</v>
      </c>
      <c r="F134" s="148">
        <f>IF(IngresoDatos!F136="x",(x),(0))</f>
        <v>0</v>
      </c>
    </row>
    <row r="135" spans="1:7">
      <c r="A135" s="226" t="s">
        <v>59</v>
      </c>
      <c r="B135" s="227"/>
      <c r="C135" s="227"/>
      <c r="D135" s="227"/>
      <c r="E135" s="227"/>
      <c r="F135" s="228"/>
    </row>
    <row r="136" spans="1:7" ht="31.5">
      <c r="A136" s="275" t="s">
        <v>60</v>
      </c>
      <c r="B136" s="84" t="str">
        <f>+IngresoDatos!B138</f>
        <v>¿La Organización tiene un registro actualizado, permanente que refleje la composición de la estructura de su fuerza de trabajo en términos de género, grupos de minoría y por edades?</v>
      </c>
      <c r="C136" s="147">
        <f>IF(IngresoDatos!C138="x",(5),(0))</f>
        <v>5</v>
      </c>
      <c r="D136" s="147">
        <f>IF(IngresoDatos!D138="x",(3),(0))</f>
        <v>0</v>
      </c>
      <c r="E136" s="147">
        <f>IF(IngresoDatos!E138="x",(1),(0))</f>
        <v>0</v>
      </c>
      <c r="F136" s="148">
        <f>IF(IngresoDatos!F138="x",(x),(0))</f>
        <v>0</v>
      </c>
    </row>
    <row r="137" spans="1:7">
      <c r="A137" s="276"/>
      <c r="B137" s="84" t="str">
        <f>+IngresoDatos!B139</f>
        <v>¿La Organización tiende al equilibrio en todas las categorías en relación a género, edad, y grupos de minoría?</v>
      </c>
      <c r="C137" s="147">
        <f>IF(IngresoDatos!C139="x",(5),(0))</f>
        <v>5</v>
      </c>
      <c r="D137" s="147">
        <f>IF(IngresoDatos!D139="x",(3),(0))</f>
        <v>0</v>
      </c>
      <c r="E137" s="147">
        <f>IF(IngresoDatos!E139="x",(1),(0))</f>
        <v>0</v>
      </c>
      <c r="F137" s="148">
        <f>IF(IngresoDatos!F139="x",(x),(0))</f>
        <v>0</v>
      </c>
    </row>
    <row r="138" spans="1:7">
      <c r="A138" s="278"/>
      <c r="B138" s="84" t="str">
        <f>+IngresoDatos!B140</f>
        <v>¿Tiene registro permanente del personal local contratado sobre el personal extranjero?</v>
      </c>
      <c r="C138" s="147">
        <f>IF(IngresoDatos!C140="x",(5),(0))</f>
        <v>5</v>
      </c>
      <c r="D138" s="147">
        <f>IF(IngresoDatos!D140="x",(3),(0))</f>
        <v>0</v>
      </c>
      <c r="E138" s="147">
        <f>IF(IngresoDatos!E140="x",(1),(0))</f>
        <v>0</v>
      </c>
      <c r="F138" s="148">
        <f>IF(IngresoDatos!F140="x",(x),(0))</f>
        <v>0</v>
      </c>
    </row>
    <row r="139" spans="1:7">
      <c r="A139" s="117" t="s">
        <v>62</v>
      </c>
      <c r="B139" s="84" t="str">
        <f>+IngresoDatos!B141</f>
        <v>¿El sistema de remuneración de la Organización permite la equidad -en aspectos de salario y beneficios- entre géneros?</v>
      </c>
      <c r="C139" s="147">
        <f>IF(IngresoDatos!C141="x",(5),(0))</f>
        <v>5</v>
      </c>
      <c r="D139" s="147">
        <f>IF(IngresoDatos!D141="x",(3),(0))</f>
        <v>0</v>
      </c>
      <c r="E139" s="147">
        <f>IF(IngresoDatos!E141="x",(1),(0))</f>
        <v>0</v>
      </c>
      <c r="F139" s="148">
        <f>IF(IngresoDatos!F141="x",(x),(0))</f>
        <v>0</v>
      </c>
    </row>
    <row r="140" spans="1:7">
      <c r="A140" s="275" t="s">
        <v>64</v>
      </c>
      <c r="B140" s="93" t="str">
        <f>+IngresoDatos!B142</f>
        <v>¿La Organización conoce todas las leyes laborales nacionales, que aplican a sus procesos?</v>
      </c>
      <c r="C140" s="147">
        <f>IF(IngresoDatos!C142="x",(5),(0))</f>
        <v>5</v>
      </c>
      <c r="D140" s="147">
        <f>IF(IngresoDatos!D142="x",(3),(0))</f>
        <v>0</v>
      </c>
      <c r="E140" s="147">
        <f>IF(IngresoDatos!E142="x",(1),(0))</f>
        <v>0</v>
      </c>
      <c r="F140" s="148">
        <f>IF(IngresoDatos!F142="x",(x),(0))</f>
        <v>0</v>
      </c>
    </row>
    <row r="141" spans="1:7">
      <c r="A141" s="276"/>
      <c r="B141" s="93" t="str">
        <f>+IngresoDatos!B143</f>
        <v>¿Posee métodos para informarse o conocer sobre nuevas leyes?</v>
      </c>
      <c r="C141" s="147">
        <f>IF(IngresoDatos!C143="x",(5),(0))</f>
        <v>5</v>
      </c>
      <c r="D141" s="147">
        <f>IF(IngresoDatos!D143="x",(3),(0))</f>
        <v>0</v>
      </c>
      <c r="E141" s="147">
        <f>IF(IngresoDatos!E143="x",(1),(0))</f>
        <v>0</v>
      </c>
      <c r="F141" s="148">
        <f>IF(IngresoDatos!F143="x",(x),(0))</f>
        <v>0</v>
      </c>
    </row>
    <row r="142" spans="1:7">
      <c r="A142" s="276"/>
      <c r="B142" s="93" t="str">
        <f>+IngresoDatos!B144</f>
        <v>¿Cumple dichas leyes laborales nacionales?</v>
      </c>
      <c r="C142" s="147">
        <f>IF(IngresoDatos!C144="x",(5),(0))</f>
        <v>5</v>
      </c>
      <c r="D142" s="147">
        <f>IF(IngresoDatos!D144="x",(3),(0))</f>
        <v>0</v>
      </c>
      <c r="E142" s="147">
        <f>IF(IngresoDatos!E144="x",(1),(0))</f>
        <v>0</v>
      </c>
      <c r="F142" s="148">
        <f>IF(IngresoDatos!F144="x",(x),(0))</f>
        <v>0</v>
      </c>
    </row>
    <row r="143" spans="1:7">
      <c r="A143" s="276"/>
      <c r="B143" s="93" t="str">
        <f>+IngresoDatos!B145</f>
        <v>¿Cumple los requisitos internacionales laborales pertinentes a su giro de Negocio?</v>
      </c>
      <c r="C143" s="147">
        <f>IF(IngresoDatos!C145="x",(5),(0))</f>
        <v>5</v>
      </c>
      <c r="D143" s="147">
        <f>IF(IngresoDatos!D145="x",(3),(0))</f>
        <v>0</v>
      </c>
      <c r="E143" s="147">
        <f>IF(IngresoDatos!E145="x",(1),(0))</f>
        <v>0</v>
      </c>
      <c r="F143" s="148">
        <f>IF(IngresoDatos!F145="x",(x),(0))</f>
        <v>0</v>
      </c>
    </row>
    <row r="144" spans="1:7">
      <c r="A144" s="276"/>
      <c r="B144" s="93" t="str">
        <f>+IngresoDatos!B146</f>
        <v>¿Participa en comités /consejos locales, o regionales, para discutir la cuestión laboral con el gobierno y la comunidad?</v>
      </c>
      <c r="C144" s="147">
        <f>IF(IngresoDatos!C146="x",(5),(0))</f>
        <v>5</v>
      </c>
      <c r="D144" s="147">
        <f>IF(IngresoDatos!D146="x",(3),(0))</f>
        <v>0</v>
      </c>
      <c r="E144" s="147">
        <f>IF(IngresoDatos!E146="x",(1),(0))</f>
        <v>0</v>
      </c>
      <c r="F144" s="148">
        <f>IF(IngresoDatos!F146="x",(x),(0))</f>
        <v>0</v>
      </c>
    </row>
    <row r="145" spans="1:6">
      <c r="A145" s="278"/>
      <c r="B145" s="93" t="str">
        <f>+IngresoDatos!B147</f>
        <v>¿Posee certificaciones para prácticas  laborales obtenidas de terceras partes?</v>
      </c>
      <c r="C145" s="147">
        <f>IF(IngresoDatos!C147="x",(5),(0))</f>
        <v>5</v>
      </c>
      <c r="D145" s="147">
        <f>IF(IngresoDatos!D147="x",(3),(0))</f>
        <v>0</v>
      </c>
      <c r="E145" s="147">
        <f>IF(IngresoDatos!E147="x",(1),(0))</f>
        <v>0</v>
      </c>
      <c r="F145" s="148">
        <f>IF(IngresoDatos!F147="x",(x),(0))</f>
        <v>0</v>
      </c>
    </row>
    <row r="146" spans="1:6" ht="31.5">
      <c r="A146" s="117" t="s">
        <v>66</v>
      </c>
      <c r="B146" s="93" t="str">
        <f>+IngresoDatos!B148</f>
        <v>¿Revisa periódicamente el avance en sus intentos de optimizar los procedimientos de seguimiento, medición, acción correctiva y preventiva?</v>
      </c>
      <c r="C146" s="147">
        <f>IF(IngresoDatos!C148="x",(5),(0))</f>
        <v>0</v>
      </c>
      <c r="D146" s="147">
        <f>IF(IngresoDatos!D148="x",(3),(0))</f>
        <v>3</v>
      </c>
      <c r="E146" s="147">
        <f>IF(IngresoDatos!E148="x",(1),(0))</f>
        <v>0</v>
      </c>
      <c r="F146" s="148">
        <f>IF(IngresoDatos!F148="x",(x),(0))</f>
        <v>0</v>
      </c>
    </row>
    <row r="147" spans="1:6" ht="15" customHeight="1">
      <c r="A147" s="256" t="s">
        <v>67</v>
      </c>
      <c r="B147" s="13" t="str">
        <f>+IngresoDatos!B149</f>
        <v>¿La Organización tiene participación en programas de educación y formación en aspecto laborales?</v>
      </c>
      <c r="C147" s="147">
        <f>IF(IngresoDatos!C149="x",(5),(0))</f>
        <v>5</v>
      </c>
      <c r="D147" s="147">
        <f>IF(IngresoDatos!D149="x",(3),(0))</f>
        <v>0</v>
      </c>
      <c r="E147" s="147">
        <f>IF(IngresoDatos!E149="x",(1),(0))</f>
        <v>0</v>
      </c>
      <c r="F147" s="148">
        <f>IF(IngresoDatos!F149="x",(x),(0))</f>
        <v>0</v>
      </c>
    </row>
    <row r="148" spans="1:6">
      <c r="A148" s="256"/>
      <c r="B148" s="11" t="str">
        <f>+IngresoDatos!B150</f>
        <v>¿Realiza campañas internas de motivación?</v>
      </c>
      <c r="C148" s="147">
        <f>IF(IngresoDatos!C150="x",(5),(0))</f>
        <v>0</v>
      </c>
      <c r="D148" s="147">
        <f>IF(IngresoDatos!D150="x",(3),(0))</f>
        <v>3</v>
      </c>
      <c r="E148" s="147">
        <f>IF(IngresoDatos!E150="x",(1),(0))</f>
        <v>0</v>
      </c>
      <c r="F148" s="148">
        <f>IF(IngresoDatos!F150="x",(x),(0))</f>
        <v>0</v>
      </c>
    </row>
    <row r="149" spans="1:6" ht="31.5">
      <c r="A149" s="117" t="s">
        <v>68</v>
      </c>
      <c r="B149" s="84" t="str">
        <f>+IngresoDatos!B151</f>
        <v>¿Ha creado un sistema o proyecto para mejorar las prácticas laborales?</v>
      </c>
      <c r="C149" s="147">
        <f>IF(IngresoDatos!C151="x",(5),(0))</f>
        <v>5</v>
      </c>
      <c r="D149" s="147">
        <f>IF(IngresoDatos!D151="x",(3),(0))</f>
        <v>0</v>
      </c>
      <c r="E149" s="147">
        <f>IF(IngresoDatos!E151="x",(1),(0))</f>
        <v>0</v>
      </c>
      <c r="F149" s="148">
        <f>IF(IngresoDatos!F151="x",(x),(0))</f>
        <v>0</v>
      </c>
    </row>
    <row r="150" spans="1:6">
      <c r="A150" s="118" t="s">
        <v>69</v>
      </c>
      <c r="B150" s="93" t="s">
        <v>70</v>
      </c>
      <c r="C150" s="147">
        <f>IF(IngresoDatos!C152="x",(5),(0))</f>
        <v>5</v>
      </c>
      <c r="D150" s="147">
        <f>IF(IngresoDatos!D152="x",(3),(0))</f>
        <v>0</v>
      </c>
      <c r="E150" s="147">
        <f>IF(IngresoDatos!E152="x",(1),(0))</f>
        <v>0</v>
      </c>
      <c r="F150" s="148">
        <f>IF(IngresoDatos!F152="x",(x),(0))</f>
        <v>0</v>
      </c>
    </row>
    <row r="151" spans="1:6">
      <c r="A151" s="256" t="s">
        <v>71</v>
      </c>
      <c r="B151" s="84" t="str">
        <f>+IngresoDatos!B154</f>
        <v xml:space="preserve">¿Presenta reportes del desempeño contra las metas planteadas para los aspectos laborales? </v>
      </c>
      <c r="C151" s="147">
        <f>IF(IngresoDatos!C153="x",(5),(0))</f>
        <v>0</v>
      </c>
      <c r="D151" s="147">
        <f>IF(IngresoDatos!D153="x",(3),(0))</f>
        <v>3</v>
      </c>
      <c r="E151" s="147">
        <f>IF(IngresoDatos!E153="x",(1),(0))</f>
        <v>0</v>
      </c>
      <c r="F151" s="148">
        <f>IF(IngresoDatos!F153="x",(x),(0))</f>
        <v>0</v>
      </c>
    </row>
    <row r="152" spans="1:6">
      <c r="A152" s="256"/>
      <c r="B152" s="84" t="str">
        <f>+IngresoDatos!B155</f>
        <v>¿Basa sus objetivos en LA PLANEACION ESTRATEGICA DEL NEGOCIO?</v>
      </c>
      <c r="C152" s="147">
        <f>IF(IngresoDatos!C154="x",(5),(0))</f>
        <v>0</v>
      </c>
      <c r="D152" s="147">
        <f>IF(IngresoDatos!D154="x",(3),(0))</f>
        <v>3</v>
      </c>
      <c r="E152" s="147">
        <f>IF(IngresoDatos!E154="x",(1),(0))</f>
        <v>0</v>
      </c>
      <c r="F152" s="148">
        <f>IF(IngresoDatos!F154="x",(x),(0))</f>
        <v>0</v>
      </c>
    </row>
    <row r="153" spans="1:6">
      <c r="A153" s="256"/>
      <c r="B153" s="84" t="str">
        <f>+IngresoDatos!B153</f>
        <v>¿En su administración y operación, la Organización, posee metas y objetivos en el ambiente laboral(Clima)?</v>
      </c>
      <c r="C153" s="147">
        <f>IF(IngresoDatos!C155="x",(5),(0))</f>
        <v>5</v>
      </c>
      <c r="D153" s="147">
        <f>IF(IngresoDatos!D155="x",(3),(0))</f>
        <v>0</v>
      </c>
      <c r="E153" s="147">
        <f>IF(IngresoDatos!E155="x",(1),(0))</f>
        <v>0</v>
      </c>
      <c r="F153" s="148">
        <f>IF(IngresoDatos!F155="x",(x),(0))</f>
        <v>0</v>
      </c>
    </row>
    <row r="154" spans="1:6" ht="31.5">
      <c r="A154" s="117" t="s">
        <v>72</v>
      </c>
      <c r="B154" s="84" t="str">
        <f>+IngresoDatos!B156</f>
        <v>¿Se recoge en algún documento formal el compromiso general de la Organización para la prevención de incidentes laborales en su entorno y en sus grupos de interés?</v>
      </c>
      <c r="C154" s="147">
        <f>IF(IngresoDatos!C156="x",(5),(0))</f>
        <v>5</v>
      </c>
      <c r="D154" s="147">
        <f>IF(IngresoDatos!D156="x",(3),(0))</f>
        <v>0</v>
      </c>
      <c r="E154" s="147">
        <f>IF(IngresoDatos!E156="x",(1),(0))</f>
        <v>0</v>
      </c>
      <c r="F154" s="148">
        <f>IF(IngresoDatos!F156="x",(x),(0))</f>
        <v>0</v>
      </c>
    </row>
    <row r="155" spans="1:6">
      <c r="A155" s="118" t="s">
        <v>73</v>
      </c>
      <c r="B155" s="93" t="str">
        <f>+IngresoDatos!B157</f>
        <v>¿La Organización ha sido premiada por su desempeño laboral?</v>
      </c>
      <c r="C155" s="147">
        <f>IF(IngresoDatos!C157="x",(5),(0))</f>
        <v>5</v>
      </c>
      <c r="D155" s="147">
        <f>IF(IngresoDatos!D157="x",(3),(0))</f>
        <v>0</v>
      </c>
      <c r="E155" s="147">
        <f>IF(IngresoDatos!E157="x",(1),(0))</f>
        <v>0</v>
      </c>
      <c r="F155" s="148">
        <f>IF(IngresoDatos!F157="x",(x),(0))</f>
        <v>0</v>
      </c>
    </row>
    <row r="156" spans="1:6">
      <c r="A156" s="256" t="s">
        <v>75</v>
      </c>
      <c r="B156" s="93" t="str">
        <f>+IngresoDatos!B158</f>
        <v>¿Tiene un área, persona o departamento encargado de temas laborales?</v>
      </c>
      <c r="C156" s="147">
        <f>IF(IngresoDatos!C158="x",(5),(0))</f>
        <v>5</v>
      </c>
      <c r="D156" s="147">
        <f>IF(IngresoDatos!D158="x",(3),(0))</f>
        <v>0</v>
      </c>
      <c r="E156" s="147">
        <f>IF(IngresoDatos!E158="x",(1),(0))</f>
        <v>0</v>
      </c>
      <c r="F156" s="148">
        <f>IF(IngresoDatos!F158="x",(x),(0))</f>
        <v>0</v>
      </c>
    </row>
    <row r="157" spans="1:6" ht="31.5">
      <c r="A157" s="256"/>
      <c r="B157" s="93" t="str">
        <f>+IngresoDatos!B159</f>
        <v>¿El área, persona o departamento de la Organización se encarga de conocer las tendencias  laborales propias de su sector?</v>
      </c>
      <c r="C157" s="147">
        <f>IF(IngresoDatos!C159="x",(5),(0))</f>
        <v>5</v>
      </c>
      <c r="D157" s="147">
        <f>IF(IngresoDatos!D159="x",(3),(0))</f>
        <v>0</v>
      </c>
      <c r="E157" s="147">
        <f>IF(IngresoDatos!E159="x",(1),(0))</f>
        <v>0</v>
      </c>
      <c r="F157" s="148">
        <f>IF(IngresoDatos!F159="x",(x),(0))</f>
        <v>0</v>
      </c>
    </row>
    <row r="158" spans="1:6">
      <c r="A158" s="226" t="s">
        <v>167</v>
      </c>
      <c r="B158" s="227"/>
      <c r="C158" s="227"/>
      <c r="D158" s="227"/>
      <c r="E158" s="227"/>
      <c r="F158" s="228"/>
    </row>
    <row r="159" spans="1:6">
      <c r="A159" s="226" t="s">
        <v>77</v>
      </c>
      <c r="B159" s="227"/>
      <c r="C159" s="227"/>
      <c r="D159" s="227"/>
      <c r="E159" s="227"/>
      <c r="F159" s="228"/>
    </row>
    <row r="160" spans="1:6">
      <c r="A160" s="256" t="s">
        <v>78</v>
      </c>
      <c r="B160" s="84" t="str">
        <f>+IngresoDatos!B162</f>
        <v>¿Ha suscrito acuerdos de inversión que apoyen proyectos de derechos humanos?</v>
      </c>
      <c r="C160" s="147">
        <f>IF(IngresoDatos!C162="x",(5),(0))</f>
        <v>0</v>
      </c>
      <c r="D160" s="147">
        <f>IF(IngresoDatos!D162="x",(3),(0))</f>
        <v>0</v>
      </c>
      <c r="E160" s="147">
        <f>IF(IngresoDatos!E162="x",(1),(0))</f>
        <v>1</v>
      </c>
      <c r="F160" s="148">
        <f>IF(IngresoDatos!F162="x",(x),(0))</f>
        <v>0</v>
      </c>
    </row>
    <row r="161" spans="1:6">
      <c r="A161" s="256"/>
      <c r="B161" s="84" t="str">
        <f>+IngresoDatos!B163</f>
        <v>¿La Organización cuenta con una política explícita que permita controlar el respeto a los DDHH?</v>
      </c>
      <c r="C161" s="147">
        <f>IF(IngresoDatos!C163="x",(5),(0))</f>
        <v>5</v>
      </c>
      <c r="D161" s="147">
        <f>IF(IngresoDatos!D163="x",(3),(0))</f>
        <v>0</v>
      </c>
      <c r="E161" s="147">
        <f>IF(IngresoDatos!E163="x",(1),(0))</f>
        <v>0</v>
      </c>
      <c r="F161" s="148">
        <f>IF(IngresoDatos!F163="x",(x),(0))</f>
        <v>0</v>
      </c>
    </row>
    <row r="162" spans="1:6">
      <c r="A162" s="256"/>
      <c r="B162" s="84" t="str">
        <f>+IngresoDatos!B164</f>
        <v>¿La política de Organización precisa formalmente su posición en el tema de DDHH?</v>
      </c>
      <c r="C162" s="147">
        <f>IF(IngresoDatos!C164="x",(5),(0))</f>
        <v>0</v>
      </c>
      <c r="D162" s="147">
        <f>IF(IngresoDatos!D164="x",(3),(0))</f>
        <v>0</v>
      </c>
      <c r="E162" s="147">
        <f>IF(IngresoDatos!E164="x",(1),(0))</f>
        <v>1</v>
      </c>
      <c r="F162" s="148">
        <f>IF(IngresoDatos!F164="x",(x),(0))</f>
        <v>0</v>
      </c>
    </row>
    <row r="163" spans="1:6">
      <c r="A163" s="256"/>
      <c r="B163" s="84" t="str">
        <f>+IngresoDatos!B165</f>
        <v>¿Apoya a iniciativas de prevención de incidentes dentro del área de DDHH?</v>
      </c>
      <c r="C163" s="147">
        <f>IF(IngresoDatos!C165="x",(5),(0))</f>
        <v>5</v>
      </c>
      <c r="D163" s="147">
        <f>IF(IngresoDatos!D165="x",(3),(0))</f>
        <v>0</v>
      </c>
      <c r="E163" s="147">
        <f>IF(IngresoDatos!E165="x",(1),(0))</f>
        <v>0</v>
      </c>
      <c r="F163" s="148">
        <f>IF(IngresoDatos!F165="x",(x),(0))</f>
        <v>0</v>
      </c>
    </row>
    <row r="164" spans="1:6" ht="31.5">
      <c r="A164" s="256" t="s">
        <v>83</v>
      </c>
      <c r="B164" s="11" t="str">
        <f>+IngresoDatos!B166</f>
        <v>¿La Política de contratación y adquisiciones de la Organización contempla el análisis del desempeño en el aspecto de DDHH de sus proveedores y distribuidores?</v>
      </c>
      <c r="C164" s="147">
        <f>IF(IngresoDatos!C166="x",(5),(0))</f>
        <v>0</v>
      </c>
      <c r="D164" s="147">
        <f>IF(IngresoDatos!D166="x",(3),(0))</f>
        <v>0</v>
      </c>
      <c r="E164" s="147">
        <f>IF(IngresoDatos!E166="x",(1),(0))</f>
        <v>1</v>
      </c>
      <c r="F164" s="148">
        <f>IF(IngresoDatos!F166="x",(x),(0))</f>
        <v>0</v>
      </c>
    </row>
    <row r="165" spans="1:6" ht="31.5">
      <c r="A165" s="256"/>
      <c r="B165" s="11" t="str">
        <f>+IngresoDatos!B167</f>
        <v>¿La política de contratación y adquisiciones de la Organización contempla medidas ante incumplimiento de regulación de DDHH por parte de los proveedores y distribuidores?</v>
      </c>
      <c r="C165" s="147">
        <f>IF(IngresoDatos!C167="x",(5),(0))</f>
        <v>0</v>
      </c>
      <c r="D165" s="147">
        <f>IF(IngresoDatos!D167="x",(3),(0))</f>
        <v>0</v>
      </c>
      <c r="E165" s="147">
        <f>IF(IngresoDatos!E167="x",(1),(0))</f>
        <v>1</v>
      </c>
      <c r="F165" s="148">
        <f>IF(IngresoDatos!F167="x",(x),(0))</f>
        <v>0</v>
      </c>
    </row>
    <row r="166" spans="1:6">
      <c r="A166" s="256" t="s">
        <v>84</v>
      </c>
      <c r="B166" s="84" t="str">
        <f>+IngresoDatos!B168</f>
        <v>¿El plan de capacitación contempla un porcentaje para entrenamiento en DDHH al personal, en general?</v>
      </c>
      <c r="C166" s="147">
        <f>IF(IngresoDatos!C168="x",(5),(0))</f>
        <v>5</v>
      </c>
      <c r="D166" s="147">
        <f>IF(IngresoDatos!D168="x",(3),(0))</f>
        <v>0</v>
      </c>
      <c r="E166" s="147">
        <f>IF(IngresoDatos!E168="x",(1),(0))</f>
        <v>0</v>
      </c>
      <c r="F166" s="148">
        <f>IF(IngresoDatos!F168="x",(x),(0))</f>
        <v>0</v>
      </c>
    </row>
    <row r="167" spans="1:6">
      <c r="A167" s="256"/>
      <c r="B167" s="84" t="str">
        <f>+IngresoDatos!B169</f>
        <v>¿La Organización tiene un plan de acción ante incidentes en DDHH dentro de la Organización?</v>
      </c>
      <c r="C167" s="147">
        <f>IF(IngresoDatos!C169="x",(5),(0))</f>
        <v>5</v>
      </c>
      <c r="D167" s="147">
        <f>IF(IngresoDatos!D169="x",(3),(0))</f>
        <v>0</v>
      </c>
      <c r="E167" s="147">
        <f>IF(IngresoDatos!E169="x",(1),(0))</f>
        <v>0</v>
      </c>
      <c r="F167" s="148">
        <f>IF(IngresoDatos!F169="x",(x),(0))</f>
        <v>0</v>
      </c>
    </row>
    <row r="168" spans="1:6" ht="31.5">
      <c r="A168" s="256"/>
      <c r="B168" s="84" t="str">
        <f>+IngresoDatos!B170</f>
        <v>¿La Organización tiene un registro de incidentes en DDHH, sus causas, medidas adoptadas y eficacia de dichas medidas?</v>
      </c>
      <c r="C168" s="147">
        <f>IF(IngresoDatos!C170="x",(5),(0))</f>
        <v>5</v>
      </c>
      <c r="D168" s="147">
        <f>IF(IngresoDatos!D170="x",(3),(0))</f>
        <v>0</v>
      </c>
      <c r="E168" s="147">
        <f>IF(IngresoDatos!E170="x",(1),(0))</f>
        <v>0</v>
      </c>
      <c r="F168" s="148">
        <f>IF(IngresoDatos!F170="x",(x),(0))</f>
        <v>0</v>
      </c>
    </row>
    <row r="169" spans="1:6">
      <c r="A169" s="226" t="s">
        <v>88</v>
      </c>
      <c r="B169" s="227"/>
      <c r="C169" s="227"/>
      <c r="D169" s="227"/>
      <c r="E169" s="227"/>
      <c r="F169" s="228"/>
    </row>
    <row r="170" spans="1:6">
      <c r="A170" s="256" t="s">
        <v>89</v>
      </c>
      <c r="B170" s="84" t="str">
        <f>+IngresoDatos!B172</f>
        <v>¿La Organización tiene un plan de acción ante incidentes de discriminación?</v>
      </c>
      <c r="C170" s="147">
        <f>IF(IngresoDatos!C172="x",(5),(0))</f>
        <v>5</v>
      </c>
      <c r="D170" s="147">
        <f>IF(IngresoDatos!D172="x",(3),(0))</f>
        <v>0</v>
      </c>
      <c r="E170" s="147">
        <f>IF(IngresoDatos!E172="x",(1),(0))</f>
        <v>0</v>
      </c>
      <c r="F170" s="148">
        <f>IF(IngresoDatos!F172="x",(x),(0))</f>
        <v>0</v>
      </c>
    </row>
    <row r="171" spans="1:6">
      <c r="A171" s="256"/>
      <c r="B171" s="84" t="str">
        <f>+IngresoDatos!B173</f>
        <v>¿Tiene una política explícita que fomente las relaciones de trabajo basadas en el respeto mutuo?</v>
      </c>
      <c r="C171" s="147">
        <f>IF(IngresoDatos!C173="x",(5),(0))</f>
        <v>5</v>
      </c>
      <c r="D171" s="147">
        <f>IF(IngresoDatos!D173="x",(3),(0))</f>
        <v>0</v>
      </c>
      <c r="E171" s="147">
        <f>IF(IngresoDatos!E173="x",(1),(0))</f>
        <v>0</v>
      </c>
      <c r="F171" s="148">
        <f>IF(IngresoDatos!F173="x",(x),(0))</f>
        <v>0</v>
      </c>
    </row>
    <row r="172" spans="1:6" ht="31.5">
      <c r="A172" s="256"/>
      <c r="B172" s="84" t="str">
        <f>+IngresoDatos!B174</f>
        <v>¿La Organización tiene políticas explícitas de no discriminación en el tema salarial, admisión, promoción, entrenamiento y en el despido de empleados?</v>
      </c>
      <c r="C172" s="147">
        <f>IF(IngresoDatos!C174="x",(5),(0))</f>
        <v>5</v>
      </c>
      <c r="D172" s="147">
        <f>IF(IngresoDatos!D174="x",(3),(0))</f>
        <v>0</v>
      </c>
      <c r="E172" s="147">
        <f>IF(IngresoDatos!E174="x",(1),(0))</f>
        <v>0</v>
      </c>
      <c r="F172" s="148">
        <f>IF(IngresoDatos!F174="x",(x),(0))</f>
        <v>0</v>
      </c>
    </row>
    <row r="173" spans="1:6">
      <c r="A173" s="256"/>
      <c r="B173" s="84" t="str">
        <f>+IngresoDatos!B175</f>
        <v>¿La Organización apoya iniciativas de prevención de incidentes de discrimen, discriminacion?</v>
      </c>
      <c r="C173" s="147">
        <f>IF(IngresoDatos!C175="x",(5),(0))</f>
        <v>5</v>
      </c>
      <c r="D173" s="147">
        <f>IF(IngresoDatos!D175="x",(3),(0))</f>
        <v>0</v>
      </c>
      <c r="E173" s="147">
        <f>IF(IngresoDatos!E175="x",(1),(0))</f>
        <v>0</v>
      </c>
      <c r="F173" s="148">
        <f>IF(IngresoDatos!F175="x",(x),(0))</f>
        <v>0</v>
      </c>
    </row>
    <row r="174" spans="1:6" ht="31.5">
      <c r="A174" s="256"/>
      <c r="B174" s="84" t="str">
        <f>+IngresoDatos!B176</f>
        <v>¿La Organización tiene un registro de incidentes de discrimen, sus causas, medidas adoptadas y eficacia de dichas medidas?</v>
      </c>
      <c r="C174" s="147">
        <f>IF(IngresoDatos!C176="x",(5),(0))</f>
        <v>5</v>
      </c>
      <c r="D174" s="147">
        <f>IF(IngresoDatos!D176="x",(3),(0))</f>
        <v>0</v>
      </c>
      <c r="E174" s="147">
        <f>IF(IngresoDatos!E176="x",(1),(0))</f>
        <v>0</v>
      </c>
      <c r="F174" s="148">
        <f>IF(IngresoDatos!F176="x",(x),(0))</f>
        <v>0</v>
      </c>
    </row>
    <row r="175" spans="1:6">
      <c r="A175" s="256"/>
      <c r="B175" s="84" t="str">
        <f>+IngresoDatos!B177</f>
        <v>¿La Organización tiene normas y procesos para combatir situaciones de acoso sexual?</v>
      </c>
      <c r="C175" s="147">
        <f>IF(IngresoDatos!C177="x",(5),(0))</f>
        <v>5</v>
      </c>
      <c r="D175" s="147">
        <f>IF(IngresoDatos!D177="x",(3),(0))</f>
        <v>0</v>
      </c>
      <c r="E175" s="147">
        <f>IF(IngresoDatos!E177="x",(1),(0))</f>
        <v>0</v>
      </c>
      <c r="F175" s="148">
        <f>IF(IngresoDatos!F177="x",(x),(0))</f>
        <v>0</v>
      </c>
    </row>
    <row r="176" spans="1:6" ht="31.5">
      <c r="A176" s="256"/>
      <c r="B176" s="84" t="str">
        <f>+IngresoDatos!B178</f>
        <v>¿Para las posibles situaciones de acoso sexual existe un procedimiento para determinar las causas, involucrados y medidas a tomarse?</v>
      </c>
      <c r="C176" s="147">
        <f>IF(IngresoDatos!C178="x",(5),(0))</f>
        <v>5</v>
      </c>
      <c r="D176" s="147">
        <f>IF(IngresoDatos!D178="x",(3),(0))</f>
        <v>0</v>
      </c>
      <c r="E176" s="147">
        <f>IF(IngresoDatos!E178="x",(1),(0))</f>
        <v>0</v>
      </c>
      <c r="F176" s="148">
        <f>IF(IngresoDatos!F178="x",(x),(0))</f>
        <v>0</v>
      </c>
    </row>
    <row r="177" spans="1:6" ht="31.5">
      <c r="A177" s="256"/>
      <c r="B177" s="84" t="str">
        <f>+IngresoDatos!B179</f>
        <v>¿En las posibles situaciones de acoso sexual, existe un procedimiento para evaluar los resultados de las soluciones definidas?</v>
      </c>
      <c r="C177" s="147">
        <f>IF(IngresoDatos!C179="x",(5),(0))</f>
        <v>5</v>
      </c>
      <c r="D177" s="147">
        <f>IF(IngresoDatos!D179="x",(3),(0))</f>
        <v>0</v>
      </c>
      <c r="E177" s="147">
        <f>IF(IngresoDatos!E179="x",(1),(0))</f>
        <v>0</v>
      </c>
      <c r="F177" s="148">
        <f>IF(IngresoDatos!F179="x",(x),(0))</f>
        <v>0</v>
      </c>
    </row>
    <row r="178" spans="1:6" ht="31.5">
      <c r="A178" s="256"/>
      <c r="B178" s="84" t="str">
        <f>+IngresoDatos!B180</f>
        <v>¿La política de contratación y adquisiciones de la Organización contempla el análisis del desempeño en asuntos de discrimen en proveedores y distribuidores?</v>
      </c>
      <c r="C178" s="147">
        <f>IF(IngresoDatos!C180="x",(5),(0))</f>
        <v>0</v>
      </c>
      <c r="D178" s="147">
        <f>IF(IngresoDatos!D180="x",(3),(0))</f>
        <v>0</v>
      </c>
      <c r="E178" s="147">
        <f>IF(IngresoDatos!E180="x",(1),(0))</f>
        <v>1</v>
      </c>
      <c r="F178" s="148">
        <f>IF(IngresoDatos!F180="x",(x),(0))</f>
        <v>0</v>
      </c>
    </row>
    <row r="179" spans="1:6" ht="31.5">
      <c r="A179" s="256"/>
      <c r="B179" s="84" t="str">
        <f>+IngresoDatos!B181</f>
        <v>¿Dicha política contempla medidas ante incumplimiento de regulación de discrimen por parte de proveedores y distribuidores?</v>
      </c>
      <c r="C179" s="147">
        <f>IF(IngresoDatos!C181="x",(5),(0))</f>
        <v>0</v>
      </c>
      <c r="D179" s="147">
        <f>IF(IngresoDatos!D181="x",(3),(0))</f>
        <v>0</v>
      </c>
      <c r="E179" s="147">
        <f>IF(IngresoDatos!E181="x",(1),(0))</f>
        <v>1</v>
      </c>
      <c r="F179" s="148">
        <f>IF(IngresoDatos!F181="x",(x),(0))</f>
        <v>0</v>
      </c>
    </row>
    <row r="180" spans="1:6">
      <c r="A180" s="256"/>
      <c r="B180" s="84" t="str">
        <f>+IngresoDatos!B182</f>
        <v>¿Mantiene un programa especial para la contratación de personas con discapacidad?</v>
      </c>
      <c r="C180" s="147">
        <f>IF(IngresoDatos!C182="x",(5),(0))</f>
        <v>5</v>
      </c>
      <c r="D180" s="147">
        <f>IF(IngresoDatos!D182="x",(3),(0))</f>
        <v>0</v>
      </c>
      <c r="E180" s="147">
        <f>IF(IngresoDatos!E182="x",(1),(0))</f>
        <v>0</v>
      </c>
      <c r="F180" s="148">
        <f>IF(IngresoDatos!F182="x",(x),(0))</f>
        <v>0</v>
      </c>
    </row>
    <row r="181" spans="1:6" ht="31.5">
      <c r="A181" s="256"/>
      <c r="B181" s="84" t="str">
        <f>+IngresoDatos!B183</f>
        <v>¿La política de contratación y adquisiciones de la Organización contempla el análisis del desempeño, en discrimen, de los proveedores y distribuidores?</v>
      </c>
      <c r="C181" s="147">
        <f>IF(IngresoDatos!C183="x",(5),(0))</f>
        <v>0</v>
      </c>
      <c r="D181" s="147">
        <f>IF(IngresoDatos!D183="x",(3),(0))</f>
        <v>0</v>
      </c>
      <c r="E181" s="147">
        <f>IF(IngresoDatos!E183="x",(1),(0))</f>
        <v>1</v>
      </c>
      <c r="F181" s="148">
        <f>IF(IngresoDatos!F183="x",(x),(0))</f>
        <v>0</v>
      </c>
    </row>
    <row r="182" spans="1:6">
      <c r="A182" s="256"/>
      <c r="B182" s="154" t="str">
        <f>+IngresoDatos!B184</f>
        <v>¿Desarrolla campañas de sensibilización entre colaboradores sobre la importancia de la diversidad étnica y cultural?</v>
      </c>
      <c r="C182" s="147">
        <f>IF(IngresoDatos!C184="x",(5),(0))</f>
        <v>5</v>
      </c>
      <c r="D182" s="147">
        <f>IF(IngresoDatos!D184="x",(3),(0))</f>
        <v>0</v>
      </c>
      <c r="E182" s="147">
        <f>IF(IngresoDatos!E184="x",(1),(0))</f>
        <v>0</v>
      </c>
      <c r="F182" s="148">
        <f>IF(IngresoDatos!F184="x",(x),(0))</f>
        <v>0</v>
      </c>
    </row>
    <row r="183" spans="1:6">
      <c r="A183" s="256"/>
      <c r="B183" s="84" t="str">
        <f>+IngresoDatos!B185</f>
        <v>¿La política de Organización específica formalmente su posición en el tema de discriminación?</v>
      </c>
      <c r="C183" s="147">
        <f>IF(IngresoDatos!C185="x",(5),(0))</f>
        <v>5</v>
      </c>
      <c r="D183" s="147">
        <f>IF(IngresoDatos!D185="x",(3),(0))</f>
        <v>0</v>
      </c>
      <c r="E183" s="147">
        <f>IF(IngresoDatos!E185="x",(1),(0))</f>
        <v>0</v>
      </c>
      <c r="F183" s="148">
        <f>IF(IngresoDatos!F185="x",(x),(0))</f>
        <v>0</v>
      </c>
    </row>
    <row r="184" spans="1:6">
      <c r="A184" s="226" t="s">
        <v>98</v>
      </c>
      <c r="B184" s="227"/>
      <c r="C184" s="227"/>
      <c r="D184" s="227"/>
      <c r="E184" s="227"/>
      <c r="F184" s="228"/>
    </row>
    <row r="185" spans="1:6" ht="31.5">
      <c r="A185" s="117" t="s">
        <v>99</v>
      </c>
      <c r="B185" s="84" t="str">
        <f>+IngresoDatos!B187</f>
        <v>¿La Organización tiene una política que apoya a los empleados dirigida a participar activamente en programas de salud y seguridad?</v>
      </c>
      <c r="C185" s="147">
        <f>IF(IngresoDatos!C187="x",(5),(0))</f>
        <v>5</v>
      </c>
      <c r="D185" s="147">
        <f>IF(IngresoDatos!D187="x",(3),(0))</f>
        <v>0</v>
      </c>
      <c r="E185" s="147">
        <f>IF(IngresoDatos!E187="x",(1),(0))</f>
        <v>0</v>
      </c>
      <c r="F185" s="148">
        <f>IF(IngresoDatos!F187="x",(x),(0))</f>
        <v>0</v>
      </c>
    </row>
    <row r="186" spans="1:6">
      <c r="A186" s="226" t="s">
        <v>100</v>
      </c>
      <c r="B186" s="227"/>
      <c r="C186" s="227"/>
      <c r="D186" s="227"/>
      <c r="E186" s="227"/>
      <c r="F186" s="228"/>
    </row>
    <row r="187" spans="1:6">
      <c r="A187" s="256" t="s">
        <v>101</v>
      </c>
      <c r="B187" s="84" t="str">
        <f>+IngresoDatos!B189</f>
        <v>¿La política de Organización específica formalmente su posición en el tema de trabajo infantil?</v>
      </c>
      <c r="C187" s="147">
        <f>IF(IngresoDatos!C189="x",(5),(0))</f>
        <v>5</v>
      </c>
      <c r="D187" s="147">
        <f>IF(IngresoDatos!D189="x",(3),(0))</f>
        <v>0</v>
      </c>
      <c r="E187" s="147">
        <f>IF(IngresoDatos!E189="x",(1),(0))</f>
        <v>0</v>
      </c>
      <c r="F187" s="148">
        <f>IF(IngresoDatos!F189="x",(x),(0))</f>
        <v>0</v>
      </c>
    </row>
    <row r="188" spans="1:6">
      <c r="A188" s="256"/>
      <c r="B188" s="84" t="str">
        <f>+IngresoDatos!B190</f>
        <v>¿La Organización tiene una política explícita para evitar el trabajo infantil?</v>
      </c>
      <c r="C188" s="147">
        <f>IF(IngresoDatos!C190="x",(5),(0))</f>
        <v>5</v>
      </c>
      <c r="D188" s="147">
        <f>IF(IngresoDatos!D190="x",(3),(0))</f>
        <v>0</v>
      </c>
      <c r="E188" s="147">
        <f>IF(IngresoDatos!E190="x",(1),(0))</f>
        <v>0</v>
      </c>
      <c r="F188" s="148">
        <f>IF(IngresoDatos!F190="x",(x),(0))</f>
        <v>0</v>
      </c>
    </row>
    <row r="189" spans="1:6">
      <c r="A189" s="256"/>
      <c r="B189" s="84" t="str">
        <f>+IngresoDatos!B191</f>
        <v>¿Existe un plan de acción para incidentes en explotación infantil dentro de la Organización?</v>
      </c>
      <c r="C189" s="147">
        <f>IF(IngresoDatos!C191="x",(5),(0))</f>
        <v>0</v>
      </c>
      <c r="D189" s="147">
        <f>IF(IngresoDatos!D191="x",(3),(0))</f>
        <v>0</v>
      </c>
      <c r="E189" s="147">
        <f>IF(IngresoDatos!E191="x",(1),(0))</f>
        <v>0</v>
      </c>
      <c r="F189" s="148" t="str">
        <f>IF(IngresoDatos!F191="x",("x"),(0))</f>
        <v>x</v>
      </c>
    </row>
    <row r="190" spans="1:6">
      <c r="A190" s="256"/>
      <c r="B190" s="84" t="str">
        <f>+IngresoDatos!B192</f>
        <v>¿Apoya iniciativas para prevención de incidentes de trabajo infantil para la sociedad en general?</v>
      </c>
      <c r="C190" s="147">
        <f>IF(IngresoDatos!C192="x",(5),(0))</f>
        <v>0</v>
      </c>
      <c r="D190" s="147">
        <f>IF(IngresoDatos!D192="x",(3),(0))</f>
        <v>0</v>
      </c>
      <c r="E190" s="147">
        <f>IF(IngresoDatos!E192="x",(1),(0))</f>
        <v>0</v>
      </c>
      <c r="F190" s="148" t="str">
        <f>IF(IngresoDatos!F192="x",("x"),(0))</f>
        <v>x</v>
      </c>
    </row>
    <row r="191" spans="1:6" ht="31.5">
      <c r="A191" s="256"/>
      <c r="B191" s="84" t="str">
        <f>+IngresoDatos!B193</f>
        <v>¿La Organización tiene un programa de sensibilización dirigido a los colaboradores sobre el tema de trabajo infantil y sus implicaciones?</v>
      </c>
      <c r="C191" s="147">
        <f>IF(IngresoDatos!C193="x",(5),(0))</f>
        <v>5</v>
      </c>
      <c r="D191" s="147">
        <f>IF(IngresoDatos!D193="x",(3),(0))</f>
        <v>0</v>
      </c>
      <c r="E191" s="147">
        <f>IF(IngresoDatos!E193="x",(1),(0))</f>
        <v>0</v>
      </c>
      <c r="F191" s="148">
        <f>IF(IngresoDatos!F193="x",(x),(0))</f>
        <v>0</v>
      </c>
    </row>
    <row r="192" spans="1:6" ht="31.5">
      <c r="A192" s="256"/>
      <c r="B192" s="84" t="str">
        <f>+IngresoDatos!B194</f>
        <v>¿La política de contratación y adquisiciones de la Organización contempla el análisis del desempeño sobre la regulación de trabajo infantil por parte de los proveedores y distribuidores?</v>
      </c>
      <c r="C192" s="147">
        <f>IF(IngresoDatos!C194="x",(5),(0))</f>
        <v>0</v>
      </c>
      <c r="D192" s="147">
        <f>IF(IngresoDatos!D194="x",(3),(0))</f>
        <v>0</v>
      </c>
      <c r="E192" s="147">
        <f>IF(IngresoDatos!E194="x",(1),(0))</f>
        <v>1</v>
      </c>
      <c r="F192" s="148">
        <f>IF(IngresoDatos!F194="x",(x),(0))</f>
        <v>0</v>
      </c>
    </row>
    <row r="193" spans="1:6" ht="31.5">
      <c r="A193" s="256"/>
      <c r="B193" s="84" t="str">
        <f>+IngresoDatos!B195</f>
        <v>¿La política de contratación y adquisiciones de la Organización contempla medidas ante incumplimiento de regulación sobre trabajo infantil por parte de los proveedores y distribuidores?</v>
      </c>
      <c r="C193" s="147">
        <f>IF(IngresoDatos!C195="x",(5),(0))</f>
        <v>0</v>
      </c>
      <c r="D193" s="147">
        <f>IF(IngresoDatos!D195="x",(3),(0))</f>
        <v>0</v>
      </c>
      <c r="E193" s="147">
        <f>IF(IngresoDatos!E195="x",(1),(0))</f>
        <v>1</v>
      </c>
      <c r="F193" s="148">
        <f>IF(IngresoDatos!F195="x",(x),(0))</f>
        <v>0</v>
      </c>
    </row>
    <row r="194" spans="1:6">
      <c r="A194" s="256"/>
      <c r="B194" s="84" t="str">
        <f>+IngresoDatos!B196</f>
        <v>¿Discute con otras Organizaciones o presenta propuestas prácticas para combatir el trabajo infantil en su sector?</v>
      </c>
      <c r="C194" s="147">
        <f>IF(IngresoDatos!C196="x",(5),(0))</f>
        <v>0</v>
      </c>
      <c r="D194" s="147">
        <f>IF(IngresoDatos!D196="x",(3),(0))</f>
        <v>0</v>
      </c>
      <c r="E194" s="147">
        <f>IF(IngresoDatos!E196="x",(1),(0))</f>
        <v>1</v>
      </c>
      <c r="F194" s="148">
        <f>IF(IngresoDatos!F196="x",(x),(0))</f>
        <v>0</v>
      </c>
    </row>
    <row r="195" spans="1:6" ht="31.5">
      <c r="A195" s="256"/>
      <c r="B195" s="84" t="str">
        <f>+IngresoDatos!B197</f>
        <v>¿La Organización tiene un registro de incidentes de explotación infantil, medidas adoptadas y eficacia de dichas medidas?</v>
      </c>
      <c r="C195" s="147">
        <f>IF(IngresoDatos!C197="x",(5),(0))</f>
        <v>0</v>
      </c>
      <c r="D195" s="147">
        <f>IF(IngresoDatos!D197="x",(3),(0))</f>
        <v>0</v>
      </c>
      <c r="E195" s="147">
        <f>IF(IngresoDatos!E197="x",(1),(0))</f>
        <v>0</v>
      </c>
      <c r="F195" s="148" t="str">
        <f>IF(IngresoDatos!F197="x",("x"),(0))</f>
        <v>x</v>
      </c>
    </row>
    <row r="196" spans="1:6">
      <c r="A196" s="226" t="s">
        <v>107</v>
      </c>
      <c r="B196" s="227"/>
      <c r="C196" s="227"/>
      <c r="D196" s="227"/>
      <c r="E196" s="227"/>
      <c r="F196" s="228"/>
    </row>
    <row r="197" spans="1:6">
      <c r="A197" s="256" t="s">
        <v>108</v>
      </c>
      <c r="B197" s="84" t="str">
        <f>+IngresoDatos!B199</f>
        <v>¿Alguna política de la Organización específica formalmente su posición en el tema de trabajos coercitivos?</v>
      </c>
      <c r="C197" s="147">
        <f>IF(IngresoDatos!C199="x",(5),(0))</f>
        <v>5</v>
      </c>
      <c r="D197" s="147">
        <f>IF(IngresoDatos!D199="x",(3),(0))</f>
        <v>0</v>
      </c>
      <c r="E197" s="147">
        <f>IF(IngresoDatos!E199="x",(1),(0))</f>
        <v>0</v>
      </c>
      <c r="F197" s="148">
        <f>IF(IngresoDatos!F199="x",(x),(0))</f>
        <v>0</v>
      </c>
    </row>
    <row r="198" spans="1:6">
      <c r="A198" s="256"/>
      <c r="B198" s="84" t="str">
        <f>+IngresoDatos!B200</f>
        <v>¿La Organización tiene una política explícita para evitar el trabajo coercitivo?</v>
      </c>
      <c r="C198" s="147">
        <f>IF(IngresoDatos!C200="x",(5),(0))</f>
        <v>5</v>
      </c>
      <c r="D198" s="147">
        <f>IF(IngresoDatos!D200="x",(3),(0))</f>
        <v>0</v>
      </c>
      <c r="E198" s="147">
        <f>IF(IngresoDatos!E200="x",(1),(0))</f>
        <v>0</v>
      </c>
      <c r="F198" s="148">
        <f>IF(IngresoDatos!F200="x",(x),(0))</f>
        <v>0</v>
      </c>
    </row>
    <row r="199" spans="1:6">
      <c r="A199" s="256"/>
      <c r="B199" s="84" t="str">
        <f>+IngresoDatos!B201</f>
        <v>¿Existe un plan de acción para incidentes en trabajo coercitivo dentro de la Organización?</v>
      </c>
      <c r="C199" s="147">
        <f>IF(IngresoDatos!C201="x",(5),(0))</f>
        <v>5</v>
      </c>
      <c r="D199" s="147">
        <f>IF(IngresoDatos!D201="x",(3),(0))</f>
        <v>0</v>
      </c>
      <c r="E199" s="147">
        <f>IF(IngresoDatos!E201="x",(1),(0))</f>
        <v>0</v>
      </c>
      <c r="F199" s="148">
        <f>IF(IngresoDatos!F201="x",(x),(0))</f>
        <v>0</v>
      </c>
    </row>
    <row r="200" spans="1:6">
      <c r="A200" s="256"/>
      <c r="B200" s="84" t="str">
        <f>+IngresoDatos!B202</f>
        <v>¿Apoya iniciativas para prevención de incidentes de trabajo coercitivo para la sociedad en general?</v>
      </c>
      <c r="C200" s="147">
        <f>IF(IngresoDatos!C202="x",(5),(0))</f>
        <v>5</v>
      </c>
      <c r="D200" s="147">
        <f>IF(IngresoDatos!D202="x",(3),(0))</f>
        <v>0</v>
      </c>
      <c r="E200" s="147">
        <f>IF(IngresoDatos!E202="x",(1),(0))</f>
        <v>0</v>
      </c>
      <c r="F200" s="148">
        <f>IF(IngresoDatos!F202="x",(x),(0))</f>
        <v>0</v>
      </c>
    </row>
    <row r="201" spans="1:6" ht="31.5">
      <c r="A201" s="256"/>
      <c r="B201" s="84" t="str">
        <f>+IngresoDatos!B203</f>
        <v>¿La política de contratación y adquisiciones de la Organización contempla el análisis sobre trabajo coercitivo por parte de los proveedores y distribuidores?</v>
      </c>
      <c r="C201" s="147">
        <f>IF(IngresoDatos!C203="x",(5),(0))</f>
        <v>0</v>
      </c>
      <c r="D201" s="147">
        <f>IF(IngresoDatos!D203="x",(3),(0))</f>
        <v>0</v>
      </c>
      <c r="E201" s="147">
        <f>IF(IngresoDatos!E203="x",(1),(0))</f>
        <v>1</v>
      </c>
      <c r="F201" s="148">
        <f>IF(IngresoDatos!F203="x",(x),(0))</f>
        <v>0</v>
      </c>
    </row>
    <row r="202" spans="1:6" ht="31.5">
      <c r="A202" s="256"/>
      <c r="B202" s="84" t="str">
        <f>+IngresoDatos!B204</f>
        <v>¿La política de contratación y adquisiciones de la Organización contempla medidas ante incumplimiento de regulación sobre trabajo coercitivo por parte de los proveedores y distribuidores?</v>
      </c>
      <c r="C202" s="147">
        <f>IF(IngresoDatos!C204="x",(5),(0))</f>
        <v>0</v>
      </c>
      <c r="D202" s="147">
        <f>IF(IngresoDatos!D204="x",(3),(0))</f>
        <v>0</v>
      </c>
      <c r="E202" s="147">
        <f>IF(IngresoDatos!E204="x",(1),(0))</f>
        <v>1</v>
      </c>
      <c r="F202" s="148">
        <f>IF(IngresoDatos!F204="x",(x),(0))</f>
        <v>0</v>
      </c>
    </row>
    <row r="203" spans="1:6">
      <c r="A203" s="256"/>
      <c r="B203" s="84" t="str">
        <f>+IngresoDatos!B205</f>
        <v>¿La Organización tiene un registro de incidentes de trabajo coercitivo, medidas adoptadas y eficacia de dichas medidas?</v>
      </c>
      <c r="C203" s="147">
        <f>IF(IngresoDatos!C205="x",(5),(0))</f>
        <v>0</v>
      </c>
      <c r="D203" s="147">
        <f>IF(IngresoDatos!D205="x",(3),(0))</f>
        <v>0</v>
      </c>
      <c r="E203" s="147">
        <f>IF(IngresoDatos!E205="x",(1),(0))</f>
        <v>1</v>
      </c>
      <c r="F203" s="148">
        <f>IF(IngresoDatos!F205="x",(x),(0))</f>
        <v>0</v>
      </c>
    </row>
    <row r="204" spans="1:6">
      <c r="A204" s="226" t="s">
        <v>111</v>
      </c>
      <c r="B204" s="227"/>
      <c r="C204" s="227"/>
      <c r="D204" s="227"/>
      <c r="E204" s="227"/>
      <c r="F204" s="228"/>
    </row>
    <row r="205" spans="1:6" ht="31.5">
      <c r="A205" s="256" t="s">
        <v>154</v>
      </c>
      <c r="B205" s="11" t="str">
        <f>+IngresoDatos!B207</f>
        <v>¿El personal de seguridad es entrenado permanentemente en manejo de DDHH con visitantes, proveedores, comunidad y público interno, especialmente en temas de manejo de fuerza?</v>
      </c>
      <c r="C205" s="147">
        <f>IF(IngresoDatos!C207="x",(5),(0))</f>
        <v>5</v>
      </c>
      <c r="D205" s="147">
        <f>IF(IngresoDatos!D207="x",(3),(0))</f>
        <v>0</v>
      </c>
      <c r="E205" s="147">
        <f>IF(IngresoDatos!E207="x",(1),(0))</f>
        <v>0</v>
      </c>
      <c r="F205" s="148">
        <f>IF(IngresoDatos!F207="x",(x),(0))</f>
        <v>0</v>
      </c>
    </row>
    <row r="206" spans="1:6" ht="31.5">
      <c r="A206" s="256"/>
      <c r="B206" s="11" t="str">
        <f>+IngresoDatos!B208</f>
        <v>¿La Política de contratación y adquisiciones de la Organización contempla medidas ante incumplimiento de regulación sobre DDHH por parte de la seguridad de los proveedores y distribuidores?</v>
      </c>
      <c r="C206" s="147">
        <f>IF(IngresoDatos!C208="x",(5),(0))</f>
        <v>5</v>
      </c>
      <c r="D206" s="147">
        <f>IF(IngresoDatos!D208="x",(3),(0))</f>
        <v>0</v>
      </c>
      <c r="E206" s="147">
        <f>IF(IngresoDatos!E208="x",(1),(0))</f>
        <v>0</v>
      </c>
      <c r="F206" s="148">
        <f>IF(IngresoDatos!F208="x",(x),(0))</f>
        <v>0</v>
      </c>
    </row>
    <row r="207" spans="1:6">
      <c r="A207" s="283" t="s">
        <v>157</v>
      </c>
      <c r="B207" s="284"/>
      <c r="C207" s="284"/>
      <c r="D207" s="284"/>
      <c r="E207" s="284"/>
      <c r="F207" s="285"/>
    </row>
    <row r="208" spans="1:6">
      <c r="A208" s="256" t="s">
        <v>156</v>
      </c>
      <c r="B208" s="84" t="str">
        <f>+IngresoDatos!B210</f>
        <v>¿Alguna Política de la Organización específica su posición en el tema derechos de otras etnias?</v>
      </c>
      <c r="C208" s="147">
        <f>IF(IngresoDatos!C210="x",(5),(0))</f>
        <v>5</v>
      </c>
      <c r="D208" s="147">
        <f>IF(IngresoDatos!D210="x",(3),(0))</f>
        <v>0</v>
      </c>
      <c r="E208" s="147">
        <f>IF(IngresoDatos!E210="x",(1),(0))</f>
        <v>0</v>
      </c>
      <c r="F208" s="148">
        <f>IF(IngresoDatos!F210="x",(x),(0))</f>
        <v>0</v>
      </c>
    </row>
    <row r="209" spans="1:6">
      <c r="A209" s="256"/>
      <c r="B209" s="84" t="str">
        <f>+IngresoDatos!B211</f>
        <v>¿La Organización tiene una Política explícita para cumplir con los derechos de otras etnias?</v>
      </c>
      <c r="C209" s="147">
        <f>IF(IngresoDatos!C211="x",(5),(0))</f>
        <v>5</v>
      </c>
      <c r="D209" s="147">
        <f>IF(IngresoDatos!D211="x",(3),(0))</f>
        <v>0</v>
      </c>
      <c r="E209" s="147">
        <f>IF(IngresoDatos!E211="x",(1),(0))</f>
        <v>0</v>
      </c>
      <c r="F209" s="148">
        <f>IF(IngresoDatos!F211="x",(x),(0))</f>
        <v>0</v>
      </c>
    </row>
    <row r="210" spans="1:6">
      <c r="A210" s="256"/>
      <c r="B210" s="84" t="str">
        <f>+IngresoDatos!B212</f>
        <v>¿La Organización tiene un plan de acción para incidentes en contra de los derechos de otras etnias?</v>
      </c>
      <c r="C210" s="147">
        <f>IF(IngresoDatos!C212="x",(5),(0))</f>
        <v>5</v>
      </c>
      <c r="D210" s="147">
        <f>IF(IngresoDatos!D212="x",(3),(0))</f>
        <v>0</v>
      </c>
      <c r="E210" s="147">
        <f>IF(IngresoDatos!E212="x",(1),(0))</f>
        <v>0</v>
      </c>
      <c r="F210" s="148">
        <f>IF(IngresoDatos!F212="x",(x),(0))</f>
        <v>0</v>
      </c>
    </row>
    <row r="211" spans="1:6" ht="31.5">
      <c r="A211" s="256"/>
      <c r="B211" s="84" t="str">
        <f>+IngresoDatos!B213</f>
        <v>¿La Organización apoya iniciativas para prevención de incidentes de incumplimiento a los derechos de otras etnias para la sociedad en general?</v>
      </c>
      <c r="C211" s="147">
        <f>IF(IngresoDatos!C213="x",(5),(0))</f>
        <v>5</v>
      </c>
      <c r="D211" s="147">
        <f>IF(IngresoDatos!D213="x",(3),(0))</f>
        <v>0</v>
      </c>
      <c r="E211" s="147">
        <f>IF(IngresoDatos!E213="x",(1),(0))</f>
        <v>0</v>
      </c>
      <c r="F211" s="148">
        <f>IF(IngresoDatos!F213="x",(x),(0))</f>
        <v>0</v>
      </c>
    </row>
    <row r="212" spans="1:6" ht="31.5">
      <c r="A212" s="256"/>
      <c r="B212" s="84" t="str">
        <f>+IngresoDatos!B214</f>
        <v>¿La Política de contratación y adquisiciones de la Organización contempla el análisis sobre derechos de otras etnias por parte de los proveedores y distribuidores?</v>
      </c>
      <c r="C212" s="147">
        <f>IF(IngresoDatos!C214="x",(5),(0))</f>
        <v>0</v>
      </c>
      <c r="D212" s="147">
        <f>IF(IngresoDatos!D214="x",(3),(0))</f>
        <v>0</v>
      </c>
      <c r="E212" s="147">
        <f>IF(IngresoDatos!E214="x",(1),(0))</f>
        <v>1</v>
      </c>
      <c r="F212" s="148">
        <f>IF(IngresoDatos!F214="x",(x),(0))</f>
        <v>0</v>
      </c>
    </row>
    <row r="213" spans="1:6" ht="31.5">
      <c r="A213" s="256"/>
      <c r="B213" s="84" t="str">
        <f>+IngresoDatos!B215</f>
        <v>¿La Política de contratación y adquisiciones de la Organización contempla medidas ante incumplimiento de regulación sobre derechos de otras etnias por parte de los proveedores y distribuidores?</v>
      </c>
      <c r="C213" s="147">
        <f>IF(IngresoDatos!C215="x",(5),(0))</f>
        <v>0</v>
      </c>
      <c r="D213" s="147">
        <f>IF(IngresoDatos!D215="x",(3),(0))</f>
        <v>0</v>
      </c>
      <c r="E213" s="147">
        <f>IF(IngresoDatos!E215="x",(1),(0))</f>
        <v>1</v>
      </c>
      <c r="F213" s="148">
        <f>IF(IngresoDatos!F215="x",(x),(0))</f>
        <v>0</v>
      </c>
    </row>
    <row r="214" spans="1:6" ht="31.5">
      <c r="A214" s="256"/>
      <c r="B214" s="84" t="str">
        <f>+IngresoDatos!B216</f>
        <v>¿La Organización tiene un registro de incidentes de derechos de otras etnias, medidas adoptadas y eficacia de dichas medidas?</v>
      </c>
      <c r="C214" s="147">
        <f>IF(IngresoDatos!C216="x",(5),(0))</f>
        <v>5</v>
      </c>
      <c r="D214" s="147">
        <f>IF(IngresoDatos!D216="x",(3),(0))</f>
        <v>0</v>
      </c>
      <c r="E214" s="147">
        <f>IF(IngresoDatos!E216="x",(1),(0))</f>
        <v>0</v>
      </c>
      <c r="F214" s="148">
        <f>IF(IngresoDatos!F216="x",(x),(0))</f>
        <v>0</v>
      </c>
    </row>
    <row r="215" spans="1:6">
      <c r="A215" s="256" t="s">
        <v>64</v>
      </c>
      <c r="B215" s="93" t="str">
        <f>+IngresoDatos!B217</f>
        <v>¿La Organización conoce todas las leyes y regulaciones sobre DDHH nacionales que aplican a sus procesos?</v>
      </c>
      <c r="C215" s="147">
        <f>IF(IngresoDatos!C217="x",(5),(0))</f>
        <v>5</v>
      </c>
      <c r="D215" s="147">
        <f>IF(IngresoDatos!D217="x",(3),(0))</f>
        <v>0</v>
      </c>
      <c r="E215" s="147">
        <f>IF(IngresoDatos!E217="x",(1),(0))</f>
        <v>0</v>
      </c>
      <c r="F215" s="148">
        <f>IF(IngresoDatos!F217="x",(x),(0))</f>
        <v>0</v>
      </c>
    </row>
    <row r="216" spans="1:6">
      <c r="A216" s="256"/>
      <c r="B216" s="93" t="str">
        <f>+IngresoDatos!B218</f>
        <v>¿La Organización tiene métodos para informarse o conocer sobre nuevas leyes?</v>
      </c>
      <c r="C216" s="147">
        <f>IF(IngresoDatos!C218="x",(5),(0))</f>
        <v>5</v>
      </c>
      <c r="D216" s="147">
        <f>IF(IngresoDatos!D218="x",(3),(0))</f>
        <v>0</v>
      </c>
      <c r="E216" s="147">
        <f>IF(IngresoDatos!E218="x",(1),(0))</f>
        <v>0</v>
      </c>
      <c r="F216" s="148">
        <f>IF(IngresoDatos!F218="x",(x),(0))</f>
        <v>0</v>
      </c>
    </row>
    <row r="217" spans="1:6">
      <c r="A217" s="256"/>
      <c r="B217" s="93" t="str">
        <f>+IngresoDatos!B219</f>
        <v>¿La Organización cumple dichas leyes y regulaciones nacionales sobre DDHH?</v>
      </c>
      <c r="C217" s="147">
        <f>IF(IngresoDatos!C219="x",(5),(0))</f>
        <v>5</v>
      </c>
      <c r="D217" s="147">
        <f>IF(IngresoDatos!D219="x",(3),(0))</f>
        <v>0</v>
      </c>
      <c r="E217" s="147">
        <f>IF(IngresoDatos!E219="x",(1),(0))</f>
        <v>0</v>
      </c>
      <c r="F217" s="148">
        <f>IF(IngresoDatos!F219="x",(x),(0))</f>
        <v>0</v>
      </c>
    </row>
    <row r="218" spans="1:6">
      <c r="A218" s="256"/>
      <c r="B218" s="93" t="str">
        <f>+IngresoDatos!B220</f>
        <v>¿La Organización cumple todos los requisitos internacionales sobre DDHH, aplicables a su giro de Negocio?</v>
      </c>
      <c r="C218" s="147">
        <f>IF(IngresoDatos!C220="x",(5),(0))</f>
        <v>5</v>
      </c>
      <c r="D218" s="147">
        <f>IF(IngresoDatos!D220="x",(3),(0))</f>
        <v>0</v>
      </c>
      <c r="E218" s="147">
        <f>IF(IngresoDatos!E220="x",(1),(0))</f>
        <v>0</v>
      </c>
      <c r="F218" s="148">
        <f>IF(IngresoDatos!F220="x",(x),(0))</f>
        <v>0</v>
      </c>
    </row>
    <row r="219" spans="1:6" ht="31.5">
      <c r="A219" s="256"/>
      <c r="B219" s="93" t="str">
        <f>+IngresoDatos!B221</f>
        <v>¿La Organización participa en comités /consejos locales, o regionales, para discutir la cuestión y el estado de DDHH con el gobierno y la comunidad?</v>
      </c>
      <c r="C219" s="147">
        <f>IF(IngresoDatos!C221="x",(5),(0))</f>
        <v>5</v>
      </c>
      <c r="D219" s="147">
        <f>IF(IngresoDatos!D221="x",(3),(0))</f>
        <v>0</v>
      </c>
      <c r="E219" s="147">
        <f>IF(IngresoDatos!E221="x",(1),(0))</f>
        <v>0</v>
      </c>
      <c r="F219" s="148">
        <f>IF(IngresoDatos!F221="x",(x),(0))</f>
        <v>0</v>
      </c>
    </row>
    <row r="220" spans="1:6">
      <c r="A220" s="256"/>
      <c r="B220" s="93" t="str">
        <f>+IngresoDatos!B222</f>
        <v>¿La Organización tiene certificaciones sobre prácticas en DDHH obtenidas de terceras partes?</v>
      </c>
      <c r="C220" s="147">
        <f>IF(IngresoDatos!C222="x",(5),(0))</f>
        <v>0</v>
      </c>
      <c r="D220" s="147">
        <f>IF(IngresoDatos!D222="x",(3),(0))</f>
        <v>0</v>
      </c>
      <c r="E220" s="147">
        <f>IF(IngresoDatos!E222="x",(1),(0))</f>
        <v>1</v>
      </c>
      <c r="F220" s="148">
        <f>IF(IngresoDatos!F222="x",(x),(0))</f>
        <v>0</v>
      </c>
    </row>
    <row r="221" spans="1:6" ht="31.5">
      <c r="A221" s="117" t="s">
        <v>66</v>
      </c>
      <c r="B221" s="93" t="str">
        <f>+IngresoDatos!B223</f>
        <v>¿Revisa periódicamente el avance en sus intentos de optimizar los procedimientos de seguimiento, medición, acción correctiva y preventiva?</v>
      </c>
      <c r="C221" s="147">
        <f>IF(IngresoDatos!C223="x",(5),(0))</f>
        <v>5</v>
      </c>
      <c r="D221" s="147">
        <f>IF(IngresoDatos!D223="x",(3),(0))</f>
        <v>0</v>
      </c>
      <c r="E221" s="147">
        <f>IF(IngresoDatos!E223="x",(1),(0))</f>
        <v>0</v>
      </c>
      <c r="F221" s="148">
        <f>IF(IngresoDatos!F223="x",(x),(0))</f>
        <v>0</v>
      </c>
    </row>
    <row r="222" spans="1:6">
      <c r="A222" s="275" t="s">
        <v>67</v>
      </c>
      <c r="B222" s="93" t="str">
        <f>+IngresoDatos!B224</f>
        <v>¿Tiene participación en programas de educación y formación en DDHH?</v>
      </c>
      <c r="C222" s="147">
        <f>IF(IngresoDatos!C224="x",(5),(0))</f>
        <v>0</v>
      </c>
      <c r="D222" s="147">
        <f>IF(IngresoDatos!D224="x",(3),(0))</f>
        <v>0</v>
      </c>
      <c r="E222" s="147">
        <f>IF(IngresoDatos!E224="x",(1),(0))</f>
        <v>1</v>
      </c>
      <c r="F222" s="148">
        <f>IF(IngresoDatos!F224="x",(x),(0))</f>
        <v>0</v>
      </c>
    </row>
    <row r="223" spans="1:6">
      <c r="A223" s="278"/>
      <c r="B223" s="93" t="str">
        <f>+IngresoDatos!B225</f>
        <v>¿Realiza campañas internas sobre normativas de DDHH?</v>
      </c>
      <c r="C223" s="147">
        <f>IF(IngresoDatos!C225="x",(5),(0))</f>
        <v>0</v>
      </c>
      <c r="D223" s="147">
        <f>IF(IngresoDatos!D225="x",(3),(0))</f>
        <v>0</v>
      </c>
      <c r="E223" s="147">
        <f>IF(IngresoDatos!E225="x",(1),(0))</f>
        <v>1</v>
      </c>
      <c r="F223" s="148">
        <f>IF(IngresoDatos!F225="x",(x),(0))</f>
        <v>0</v>
      </c>
    </row>
    <row r="224" spans="1:6" ht="31.5">
      <c r="A224" s="117" t="s">
        <v>68</v>
      </c>
      <c r="B224" s="84" t="str">
        <f>+IngresoDatos!B226</f>
        <v>¿La Organización ha creado un sistema o proyecto  para mejorar las prácticas en DDHH?</v>
      </c>
      <c r="C224" s="147">
        <f>IF(IngresoDatos!C226="x",(5),(0))</f>
        <v>5</v>
      </c>
      <c r="D224" s="147">
        <f>IF(IngresoDatos!D226="x",(3),(0))</f>
        <v>0</v>
      </c>
      <c r="E224" s="147">
        <f>IF(IngresoDatos!E226="x",(1),(0))</f>
        <v>0</v>
      </c>
      <c r="F224" s="148">
        <f>IF(IngresoDatos!F226="x",(x),(0))</f>
        <v>0</v>
      </c>
    </row>
    <row r="225" spans="1:6" ht="31.5">
      <c r="A225" s="117" t="s">
        <v>69</v>
      </c>
      <c r="B225" s="93" t="s">
        <v>119</v>
      </c>
      <c r="C225" s="147">
        <f>IF(IngresoDatos!C227="x",(5),(0))</f>
        <v>0</v>
      </c>
      <c r="D225" s="147">
        <f>IF(IngresoDatos!D227="x",(3),(0))</f>
        <v>0</v>
      </c>
      <c r="E225" s="147">
        <f>IF(IngresoDatos!E227="x",(1),(0))</f>
        <v>0</v>
      </c>
      <c r="F225" s="148" t="str">
        <f>IF(IngresoDatos!F227="x",("x"),(0))</f>
        <v>x</v>
      </c>
    </row>
    <row r="226" spans="1:6">
      <c r="A226" s="275" t="s">
        <v>71</v>
      </c>
      <c r="B226" s="84" t="str">
        <f>+IngresoDatos!B229</f>
        <v xml:space="preserve">¿Presenta reportes del desempeño contra las metas planteadas sobre los aspectos de DDHH? </v>
      </c>
      <c r="C226" s="147">
        <f>IF(IngresoDatos!C228="x",(5),(0))</f>
        <v>0</v>
      </c>
      <c r="D226" s="147">
        <f>IF(IngresoDatos!D228="x",(3),(0))</f>
        <v>3</v>
      </c>
      <c r="E226" s="147">
        <f>IF(IngresoDatos!E228="x",(1),(0))</f>
        <v>0</v>
      </c>
      <c r="F226" s="148">
        <f>IF(IngresoDatos!F228="x",(x),(0))</f>
        <v>0</v>
      </c>
    </row>
    <row r="227" spans="1:6">
      <c r="A227" s="276"/>
      <c r="B227" s="84" t="str">
        <f>+IngresoDatos!B230</f>
        <v>¿Basa sus objetivos en los fundamentos de regulación DDHH internacional aplicables a su giro de Negocio?</v>
      </c>
      <c r="C227" s="147">
        <f>IF(IngresoDatos!C229="x",(5),(0))</f>
        <v>5</v>
      </c>
      <c r="D227" s="147">
        <f>IF(IngresoDatos!D229="x",(3),(0))</f>
        <v>0</v>
      </c>
      <c r="E227" s="147">
        <f>IF(IngresoDatos!E229="x",(1),(0))</f>
        <v>0</v>
      </c>
      <c r="F227" s="148">
        <f>IF(IngresoDatos!F229="x",(x),(0))</f>
        <v>0</v>
      </c>
    </row>
    <row r="228" spans="1:6">
      <c r="A228" s="278"/>
      <c r="B228" s="84" t="str">
        <f>+IngresoDatos!B228</f>
        <v>¿En su administración y operación, la Organización tiene metas y objetivos en el ámbito de DDHH?</v>
      </c>
      <c r="C228" s="147">
        <f>IF(IngresoDatos!C230="x",(5),(0))</f>
        <v>0</v>
      </c>
      <c r="D228" s="147">
        <f>IF(IngresoDatos!D230="x",(3),(0))</f>
        <v>3</v>
      </c>
      <c r="E228" s="147">
        <f>IF(IngresoDatos!E230="x",(1),(0))</f>
        <v>0</v>
      </c>
      <c r="F228" s="148">
        <f>IF(IngresoDatos!F230="x",(x),(0))</f>
        <v>0</v>
      </c>
    </row>
    <row r="229" spans="1:6" ht="31.5">
      <c r="A229" s="117" t="s">
        <v>72</v>
      </c>
      <c r="B229" s="84" t="str">
        <f>+IngresoDatos!B231</f>
        <v>¿Se recoge en algún documento formal el compromiso general de la Organización para la prevención de incidentes en DDHH en su entorno y en sus grupos de interés?</v>
      </c>
      <c r="C229" s="147">
        <f>IF(IngresoDatos!C231="x",(5),(0))</f>
        <v>5</v>
      </c>
      <c r="D229" s="147">
        <f>IF(IngresoDatos!D231="x",(3),(0))</f>
        <v>0</v>
      </c>
      <c r="E229" s="147">
        <f>IF(IngresoDatos!E231="x",(1),(0))</f>
        <v>0</v>
      </c>
      <c r="F229" s="148">
        <f>IF(IngresoDatos!F231="x",(x),(0))</f>
        <v>0</v>
      </c>
    </row>
    <row r="230" spans="1:6">
      <c r="A230" s="117" t="s">
        <v>73</v>
      </c>
      <c r="B230" s="93" t="str">
        <f>+IngresoDatos!B232</f>
        <v>¿La Organización ha sido premiada por su desempeño en respeto a los DDHH?</v>
      </c>
      <c r="C230" s="147">
        <f>IF(IngresoDatos!C232="x",(5),(0))</f>
        <v>0</v>
      </c>
      <c r="D230" s="147">
        <f>IF(IngresoDatos!D232="x",(3),(0))</f>
        <v>0</v>
      </c>
      <c r="E230" s="147">
        <f>IF(IngresoDatos!E232="x",(1),(0))</f>
        <v>1</v>
      </c>
      <c r="F230" s="148">
        <f>IF(IngresoDatos!F232="x",(x),(0))</f>
        <v>0</v>
      </c>
    </row>
    <row r="231" spans="1:6">
      <c r="A231" s="275" t="s">
        <v>75</v>
      </c>
      <c r="B231" s="93" t="str">
        <f>+IngresoDatos!B233</f>
        <v>¿Tiene un área, persona o departamento encargado de temas sobre DDHH?</v>
      </c>
      <c r="C231" s="147">
        <f>IF(IngresoDatos!C233="x",(5),(0))</f>
        <v>5</v>
      </c>
      <c r="D231" s="147">
        <f>IF(IngresoDatos!D233="x",(3),(0))</f>
        <v>0</v>
      </c>
      <c r="E231" s="147">
        <f>IF(IngresoDatos!E233="x",(1),(0))</f>
        <v>0</v>
      </c>
      <c r="F231" s="148">
        <f>IF(IngresoDatos!F233="x",(x),(0))</f>
        <v>0</v>
      </c>
    </row>
    <row r="232" spans="1:6" ht="31.5">
      <c r="A232" s="276"/>
      <c r="B232" s="93" t="str">
        <f>+IngresoDatos!B234</f>
        <v>¿La Organización tiene mecanismos que faciliten la identificación del incumplimiento del código de ética en cada área de la Organización?</v>
      </c>
      <c r="C232" s="147">
        <f>IF(IngresoDatos!C234="x",(5),(0))</f>
        <v>5</v>
      </c>
      <c r="D232" s="147">
        <f>IF(IngresoDatos!D234="x",(3),(0))</f>
        <v>0</v>
      </c>
      <c r="E232" s="147">
        <f>IF(IngresoDatos!E234="x",(1),(0))</f>
        <v>0</v>
      </c>
      <c r="F232" s="148">
        <f>IF(IngresoDatos!F234="x",(x),(0))</f>
        <v>0</v>
      </c>
    </row>
    <row r="233" spans="1:6" ht="31.5">
      <c r="A233" s="276"/>
      <c r="B233" s="93" t="str">
        <f>+IngresoDatos!B235</f>
        <v>¿La Organización tiene mecanismos que faciliten la identificación del incumplimiento del código de ética en sus stakeholders?</v>
      </c>
      <c r="C233" s="147">
        <f>IF(IngresoDatos!C235="x",(5),(0))</f>
        <v>0</v>
      </c>
      <c r="D233" s="147">
        <f>IF(IngresoDatos!D235="x",(3),(0))</f>
        <v>0</v>
      </c>
      <c r="E233" s="147">
        <f>IF(IngresoDatos!E235="x",(1),(0))</f>
        <v>1</v>
      </c>
      <c r="F233" s="148">
        <f>IF(IngresoDatos!F235="x",(x),(0))</f>
        <v>0</v>
      </c>
    </row>
    <row r="234" spans="1:6" ht="16.5" thickBot="1">
      <c r="A234" s="277"/>
      <c r="B234" s="122" t="str">
        <f>+IngresoDatos!B236</f>
        <v>¿El área, persona o departamento se encarga de conocer las tendencias  propias de su sector en el tema de DDHH?</v>
      </c>
      <c r="C234" s="151">
        <f>IF(IngresoDatos!C236="x",(5),(0))</f>
        <v>5</v>
      </c>
      <c r="D234" s="151">
        <f>IF(IngresoDatos!D236="x",(3),(0))</f>
        <v>0</v>
      </c>
      <c r="E234" s="151">
        <f>IF(IngresoDatos!E236="x",(1),(0))</f>
        <v>0</v>
      </c>
      <c r="F234" s="152">
        <f>IF(IngresoDatos!F236="x",(x),(0))</f>
        <v>0</v>
      </c>
    </row>
    <row r="235" spans="1:6" ht="19.5" customHeight="1">
      <c r="A235" s="283" t="s">
        <v>429</v>
      </c>
      <c r="B235" s="284"/>
      <c r="C235" s="284"/>
      <c r="D235" s="284"/>
      <c r="E235" s="284"/>
      <c r="F235" s="285"/>
    </row>
    <row r="236" spans="1:6">
      <c r="A236" s="283" t="s">
        <v>131</v>
      </c>
      <c r="B236" s="284"/>
      <c r="C236" s="284"/>
      <c r="D236" s="284"/>
      <c r="E236" s="284"/>
      <c r="F236" s="285"/>
    </row>
    <row r="237" spans="1:6" ht="39" customHeight="1">
      <c r="A237" s="286" t="s">
        <v>132</v>
      </c>
      <c r="B237" s="84" t="str">
        <f>+IngresoDatos!B239</f>
        <v>¿La Política de la Organización específica su posición en el tema de corrupción?</v>
      </c>
      <c r="C237" s="147">
        <f>IF(IngresoDatos!C239="x",(5),(0))</f>
        <v>0</v>
      </c>
      <c r="D237" s="147">
        <f>IF(IngresoDatos!D239="x",(3),(0))</f>
        <v>3</v>
      </c>
      <c r="E237" s="147">
        <f>IF(IngresoDatos!E239="x",(1),(0))</f>
        <v>0</v>
      </c>
      <c r="F237" s="148">
        <f>IF(IngresoDatos!F239="x",(x),(0))</f>
        <v>0</v>
      </c>
    </row>
    <row r="238" spans="1:6" ht="12.75" customHeight="1">
      <c r="A238" s="286"/>
      <c r="B238" s="84" t="str">
        <f>+IngresoDatos!B240</f>
        <v>¿La Organización tiene prácticas explícitas anti corrupción?</v>
      </c>
      <c r="C238" s="147">
        <f>IF(IngresoDatos!C240="x",(5),(0))</f>
        <v>5</v>
      </c>
      <c r="D238" s="147">
        <f>IF(IngresoDatos!D240="x",(3),(0))</f>
        <v>0</v>
      </c>
      <c r="E238" s="147">
        <f>IF(IngresoDatos!E240="x",(1),(0))</f>
        <v>0</v>
      </c>
      <c r="F238" s="148">
        <f>IF(IngresoDatos!F240="x",(x),(0))</f>
        <v>0</v>
      </c>
    </row>
    <row r="239" spans="1:6" ht="31.5">
      <c r="A239" s="286"/>
      <c r="B239" s="84" t="str">
        <f>+IngresoDatos!B241</f>
        <v>¿La Política de contratación y adquisiciones de la Organización contempla el análisis sobre prácticas anticorrupción de proveedores y distribuidores?</v>
      </c>
      <c r="C239" s="147">
        <f>IF(IngresoDatos!C241="x",(5),(0))</f>
        <v>0</v>
      </c>
      <c r="D239" s="147">
        <f>IF(IngresoDatos!D241="x",(3),(0))</f>
        <v>0</v>
      </c>
      <c r="E239" s="147">
        <f>IF(IngresoDatos!E241="x",(1),(0))</f>
        <v>1</v>
      </c>
      <c r="F239" s="148">
        <f>IF(IngresoDatos!F241="x",(x),(0))</f>
        <v>0</v>
      </c>
    </row>
    <row r="240" spans="1:6" ht="31.5">
      <c r="A240" s="286"/>
      <c r="B240" s="84" t="str">
        <f>+IngresoDatos!B242</f>
        <v>¿Dicha Política contempla medidas ante incumplimiento de regulación sobre anticorrupción por parte de los proveedores y distribuidores?</v>
      </c>
      <c r="C240" s="147">
        <f>IF(IngresoDatos!C242="x",(5),(0))</f>
        <v>0</v>
      </c>
      <c r="D240" s="147">
        <f>IF(IngresoDatos!D242="x",(3),(0))</f>
        <v>0</v>
      </c>
      <c r="E240" s="147">
        <f>IF(IngresoDatos!E242="x",(1),(0))</f>
        <v>1</v>
      </c>
      <c r="F240" s="148">
        <f>IF(IngresoDatos!F242="x",(x),(0))</f>
        <v>0</v>
      </c>
    </row>
    <row r="241" spans="1:6">
      <c r="A241" s="286"/>
      <c r="B241" s="84" t="str">
        <f>+IngresoDatos!B243</f>
        <v>¿Cuenta la Organización con una matriz de riesgos derivados de acciones relacionadas a corrupción?</v>
      </c>
      <c r="C241" s="147">
        <f>IF(IngresoDatos!C243="x",(5),(0))</f>
        <v>0</v>
      </c>
      <c r="D241" s="147">
        <f>IF(IngresoDatos!D243="x",(3),(0))</f>
        <v>0</v>
      </c>
      <c r="E241" s="147">
        <f>IF(IngresoDatos!E243="x",(1),(0))</f>
        <v>1</v>
      </c>
      <c r="F241" s="148">
        <f>IF(IngresoDatos!F243="x",(x),(0))</f>
        <v>0</v>
      </c>
    </row>
    <row r="242" spans="1:6">
      <c r="A242" s="256" t="s">
        <v>134</v>
      </c>
      <c r="B242" s="11" t="str">
        <f>+IngresoDatos!B244</f>
        <v xml:space="preserve">¿Tiene la Organización un plan de comunicación sobre el tema de la corrupción? </v>
      </c>
      <c r="C242" s="147">
        <f>IF(IngresoDatos!C244="x",(5),(0))</f>
        <v>0</v>
      </c>
      <c r="D242" s="147">
        <f>IF(IngresoDatos!D244="x",(3),(0))</f>
        <v>3</v>
      </c>
      <c r="E242" s="147">
        <f>IF(IngresoDatos!E244="x",(1),(0))</f>
        <v>0</v>
      </c>
      <c r="F242" s="148">
        <f>IF(IngresoDatos!F244="x",(x),(0))</f>
        <v>0</v>
      </c>
    </row>
    <row r="243" spans="1:6">
      <c r="A243" s="256"/>
      <c r="B243" s="11" t="str">
        <f>+IngresoDatos!B245</f>
        <v xml:space="preserve">¿Divulga y audita periódicamente sus normas contra la corrupción interna y externamente? </v>
      </c>
      <c r="C243" s="147">
        <f>IF(IngresoDatos!C245="x",(5),(0))</f>
        <v>0</v>
      </c>
      <c r="D243" s="147">
        <f>IF(IngresoDatos!D245="x",(3),(0))</f>
        <v>3</v>
      </c>
      <c r="E243" s="147">
        <f>IF(IngresoDatos!E245="x",(1),(0))</f>
        <v>0</v>
      </c>
      <c r="F243" s="148">
        <f>IF(IngresoDatos!F245="x",(x),(0))</f>
        <v>0</v>
      </c>
    </row>
    <row r="244" spans="1:6" ht="31.5">
      <c r="A244" s="256"/>
      <c r="B244" s="11" t="str">
        <f>+IngresoDatos!B246</f>
        <v>¿La Organización incluye entre dichas normas la obligatoriedad de denunciar a las autoridades superiores sobre casos de corrupción?</v>
      </c>
      <c r="C244" s="147">
        <f>IF(IngresoDatos!C247="x",(5),(0))</f>
        <v>0</v>
      </c>
      <c r="D244" s="147">
        <f>IF(IngresoDatos!D247="x",(3),(0))</f>
        <v>3</v>
      </c>
      <c r="E244" s="147">
        <f>IF(IngresoDatos!E247="x",(1),(0))</f>
        <v>0</v>
      </c>
      <c r="F244" s="148">
        <f>IF(IngresoDatos!F247="x",(x),(0))</f>
        <v>0</v>
      </c>
    </row>
    <row r="245" spans="1:6" ht="31.5">
      <c r="A245" s="256"/>
      <c r="B245" s="11" t="str">
        <f>+IngresoDatos!B247</f>
        <v>¿El plan de capacitación de la Organización incluye entrenamiento y formación -a todo nivel- de la Política y procedimientos anti-corrupción?</v>
      </c>
      <c r="C245" s="147">
        <f>IF(IngresoDatos!C247="x",(5),(0))</f>
        <v>0</v>
      </c>
      <c r="D245" s="147">
        <f>IF(IngresoDatos!D247="x",(3),(0))</f>
        <v>3</v>
      </c>
      <c r="E245" s="147">
        <f>IF(IngresoDatos!E247="x",(1),(0))</f>
        <v>0</v>
      </c>
      <c r="F245" s="148">
        <f>IF(IngresoDatos!F247="x",(x),(0))</f>
        <v>0</v>
      </c>
    </row>
    <row r="246" spans="1:6" ht="31.5">
      <c r="A246" s="256"/>
      <c r="B246" s="11" t="str">
        <f>+IngresoDatos!B248</f>
        <v>¿La Política de contratación y adquisiciones de la Organización contempla el análisis del desempeño en temas de corrupción de sus proveedores y distribuidores?</v>
      </c>
      <c r="C246" s="147">
        <f>IF(IngresoDatos!C248="x",(5),(0))</f>
        <v>0</v>
      </c>
      <c r="D246" s="147">
        <f>IF(IngresoDatos!D248="x",(3),(0))</f>
        <v>0</v>
      </c>
      <c r="E246" s="147">
        <f>IF(IngresoDatos!E248="x",(1),(0))</f>
        <v>1</v>
      </c>
      <c r="F246" s="148">
        <f>IF(IngresoDatos!F248="x",(x),(0))</f>
        <v>0</v>
      </c>
    </row>
    <row r="247" spans="1:6">
      <c r="A247" s="256" t="s">
        <v>135</v>
      </c>
      <c r="B247" s="84" t="str">
        <f>+IngresoDatos!B249</f>
        <v>¿Existe en la Organización un plan de acción ante incidentes en corrupción?</v>
      </c>
      <c r="C247" s="147">
        <f>IF(IngresoDatos!C249="x",(5),(0))</f>
        <v>0</v>
      </c>
      <c r="D247" s="147">
        <f>IF(IngresoDatos!D249="x",(3),(0))</f>
        <v>0</v>
      </c>
      <c r="E247" s="147">
        <f>IF(IngresoDatos!E249="x",(1),(0))</f>
        <v>1</v>
      </c>
      <c r="F247" s="148">
        <f>IF(IngresoDatos!F249="x",(x),(0))</f>
        <v>0</v>
      </c>
    </row>
    <row r="248" spans="1:6" ht="31.5">
      <c r="A248" s="256"/>
      <c r="B248" s="84" t="str">
        <f>+IngresoDatos!B250</f>
        <v>¿Existe un registro de los incidentes suscitados por corrupción resultado de la operación de la Organización, sus causas, acciones y eficacia de las mismas?</v>
      </c>
      <c r="C248" s="147">
        <f>IF(IngresoDatos!C250="x",(5),(0))</f>
        <v>5</v>
      </c>
      <c r="D248" s="147">
        <f>IF(IngresoDatos!D250="x",(3),(0))</f>
        <v>0</v>
      </c>
      <c r="E248" s="147">
        <f>IF(IngresoDatos!E250="x",(1),(0))</f>
        <v>0</v>
      </c>
      <c r="F248" s="148">
        <f>IF(IngresoDatos!F250="x",(x),(0))</f>
        <v>0</v>
      </c>
    </row>
    <row r="249" spans="1:6">
      <c r="A249" s="283" t="s">
        <v>137</v>
      </c>
      <c r="B249" s="284"/>
      <c r="C249" s="284"/>
      <c r="D249" s="284"/>
      <c r="E249" s="284"/>
      <c r="F249" s="285"/>
    </row>
    <row r="250" spans="1:6" ht="12.75" customHeight="1">
      <c r="A250" s="256" t="s">
        <v>138</v>
      </c>
      <c r="B250" s="84" t="str">
        <f>+IngresoDatos!B252</f>
        <v>¿La Organización participa activamente en el desarrollo de actividades  a través de asociaciones, mesas redondas, etc. en temas relevantes de opinión pública?</v>
      </c>
      <c r="C250" s="147">
        <f>IF(IngresoDatos!C252="x",(5),(0))</f>
        <v>0</v>
      </c>
      <c r="D250" s="147">
        <f>IF(IngresoDatos!D252="x",(3),(0))</f>
        <v>0</v>
      </c>
      <c r="E250" s="147">
        <f>IF(IngresoDatos!E252="x",(1),(0))</f>
        <v>1</v>
      </c>
      <c r="F250" s="148">
        <f>IF(IngresoDatos!F252="x",(x),(0))</f>
        <v>0</v>
      </c>
    </row>
    <row r="251" spans="1:6" ht="31.5">
      <c r="A251" s="256"/>
      <c r="B251" s="84" t="str">
        <f>+IngresoDatos!B253</f>
        <v>¿Proporciona a sus empleados información objetiva e imparcial sobre los participantes y los aspectos en la política nacional?</v>
      </c>
      <c r="C251" s="147">
        <f>IF(IngresoDatos!C253="x",(5),(0))</f>
        <v>0</v>
      </c>
      <c r="D251" s="147">
        <f>IF(IngresoDatos!D253="x",(3),(0))</f>
        <v>0</v>
      </c>
      <c r="E251" s="147">
        <f>IF(IngresoDatos!E253="x",(1),(0))</f>
        <v>1</v>
      </c>
      <c r="F251" s="148">
        <f>IF(IngresoDatos!F253="x",(x),(0))</f>
        <v>0</v>
      </c>
    </row>
    <row r="252" spans="1:6">
      <c r="A252" s="256"/>
      <c r="B252" s="84" t="str">
        <f>+IngresoDatos!B254</f>
        <v>¿La organización ha tomado una posición formal en actividades de participación ciudadana de RSE?</v>
      </c>
      <c r="C252" s="147">
        <f>IF(IngresoDatos!C254="x",(5),(0))</f>
        <v>5</v>
      </c>
      <c r="D252" s="147">
        <f>IF(IngresoDatos!D254="x",(3),(0))</f>
        <v>0</v>
      </c>
      <c r="E252" s="147">
        <f>IF(IngresoDatos!E254="x",(1),(0))</f>
        <v>0</v>
      </c>
      <c r="F252" s="148">
        <f>IF(IngresoDatos!F254="x",(x),(0))</f>
        <v>0</v>
      </c>
    </row>
    <row r="253" spans="1:6">
      <c r="A253" s="256" t="s">
        <v>140</v>
      </c>
      <c r="B253" s="11" t="str">
        <f>+IngresoDatos!B255</f>
        <v>¿La Política de la Organización manifiesta su posición respecto al apoyo a partidos políticos o instituciones relacionadas?</v>
      </c>
      <c r="C253" s="147">
        <f>IF(IngresoDatos!C255="x",(5),(0))</f>
        <v>0</v>
      </c>
      <c r="D253" s="147">
        <f>IF(IngresoDatos!D255="x",(3),(0))</f>
        <v>0</v>
      </c>
      <c r="E253" s="147">
        <f>IF(IngresoDatos!E255="x",(1),(0))</f>
        <v>1</v>
      </c>
      <c r="F253" s="148">
        <f>IF(IngresoDatos!F255="x",(x),(0))</f>
        <v>0</v>
      </c>
    </row>
    <row r="254" spans="1:6">
      <c r="A254" s="256"/>
      <c r="B254" s="11" t="str">
        <f>+IngresoDatos!B256</f>
        <v>¿La Política de la Organización concede libertad de decisión para realizar aportes a los partidos o campañas Políticas?</v>
      </c>
      <c r="C254" s="147">
        <f>IF(IngresoDatos!C256="x",(5),(0))</f>
        <v>5</v>
      </c>
      <c r="D254" s="147">
        <f>IF(IngresoDatos!D256="x",(3),(0))</f>
        <v>0</v>
      </c>
      <c r="E254" s="147">
        <f>IF(IngresoDatos!E256="x",(1),(0))</f>
        <v>0</v>
      </c>
      <c r="F254" s="148">
        <f>IF(IngresoDatos!F256="x",(x),(0))</f>
        <v>0</v>
      </c>
    </row>
    <row r="255" spans="1:6">
      <c r="A255" s="283" t="s">
        <v>430</v>
      </c>
      <c r="B255" s="284"/>
      <c r="C255" s="284"/>
      <c r="D255" s="284"/>
      <c r="E255" s="284"/>
      <c r="F255" s="285"/>
    </row>
    <row r="256" spans="1:6">
      <c r="A256" s="286" t="s">
        <v>431</v>
      </c>
      <c r="B256" s="84" t="str">
        <f>+IngresoDatos!B258</f>
        <v>¿La Organización está legalmente constituida?</v>
      </c>
      <c r="C256" s="147">
        <f>IF(IngresoDatos!C258="x",(5),(0))</f>
        <v>5</v>
      </c>
      <c r="D256" s="147">
        <f>IF(IngresoDatos!D258="x",(3),(0))</f>
        <v>0</v>
      </c>
      <c r="E256" s="147">
        <f>IF(IngresoDatos!E258="x",(1),(0))</f>
        <v>0</v>
      </c>
      <c r="F256" s="148">
        <f>IF(IngresoDatos!F258="x",(x),(0))</f>
        <v>0</v>
      </c>
    </row>
    <row r="257" spans="1:6">
      <c r="A257" s="286"/>
      <c r="B257" s="84" t="str">
        <f>+IngresoDatos!B259</f>
        <v>¿Se somete a procesos de auditorías internas y externas con regularidad?</v>
      </c>
      <c r="C257" s="147">
        <f>IF(IngresoDatos!C259="x",(5),(0))</f>
        <v>0</v>
      </c>
      <c r="D257" s="147">
        <f>IF(IngresoDatos!D259="x",(3),(0))</f>
        <v>0</v>
      </c>
      <c r="E257" s="147">
        <f>IF(IngresoDatos!E259="x",(1),(0))</f>
        <v>1</v>
      </c>
      <c r="F257" s="148">
        <f>IF(IngresoDatos!F259="x",(x),(0))</f>
        <v>0</v>
      </c>
    </row>
    <row r="258" spans="1:6">
      <c r="A258" s="286"/>
      <c r="B258" s="84" t="str">
        <f>+IngresoDatos!B260</f>
        <v>¿Cumple con todos los requisitos nacionales e internacionales propios de su campo de acción?</v>
      </c>
      <c r="C258" s="147">
        <f>IF(IngresoDatos!C260="x",(5),(0))</f>
        <v>5</v>
      </c>
      <c r="D258" s="147">
        <f>IF(IngresoDatos!D260="x",(3),(0))</f>
        <v>0</v>
      </c>
      <c r="E258" s="147">
        <f>IF(IngresoDatos!E260="x",(1),(0))</f>
        <v>0</v>
      </c>
      <c r="F258" s="148">
        <f>IF(IngresoDatos!F260="x",(x),(0))</f>
        <v>0</v>
      </c>
    </row>
    <row r="259" spans="1:6">
      <c r="A259" s="286"/>
      <c r="B259" s="84" t="str">
        <f>+IngresoDatos!B261</f>
        <v>¿Cuenta con una matriz de cumplimiento legal?</v>
      </c>
      <c r="C259" s="147">
        <f>IF(IngresoDatos!C261="x",(5),(0))</f>
        <v>5</v>
      </c>
      <c r="D259" s="147">
        <f>IF(IngresoDatos!D261="x",(3),(0))</f>
        <v>0</v>
      </c>
      <c r="E259" s="147">
        <f>IF(IngresoDatos!E261="x",(1),(0))</f>
        <v>0</v>
      </c>
      <c r="F259" s="148">
        <f>IF(IngresoDatos!F261="x",(x),(0))</f>
        <v>0</v>
      </c>
    </row>
    <row r="260" spans="1:6">
      <c r="A260" s="286" t="s">
        <v>433</v>
      </c>
      <c r="B260" s="84" t="str">
        <f>+IngresoDatos!B262</f>
        <v>¿Existe en la Organización una política acorde a Tratados Internacionales que se apliquen a su actividad?</v>
      </c>
      <c r="C260" s="147">
        <f>IF(IngresoDatos!C262="x",(5),(0))</f>
        <v>5</v>
      </c>
      <c r="D260" s="147">
        <f>IF(IngresoDatos!D262="x",(3),(0))</f>
        <v>0</v>
      </c>
      <c r="E260" s="147">
        <f>IF(IngresoDatos!E262="x",(1),(0))</f>
        <v>0</v>
      </c>
      <c r="F260" s="148">
        <f>IF(IngresoDatos!F262="x",(x),(0))</f>
        <v>0</v>
      </c>
    </row>
    <row r="261" spans="1:6">
      <c r="A261" s="286"/>
      <c r="B261" s="84" t="str">
        <f>+IngresoDatos!B263</f>
        <v>¿Cuenta con un Código de Ética?</v>
      </c>
      <c r="C261" s="147">
        <f>IF(IngresoDatos!C263="x",(5),(0))</f>
        <v>0</v>
      </c>
      <c r="D261" s="147">
        <f>IF(IngresoDatos!D263="x",(3),(0))</f>
        <v>0</v>
      </c>
      <c r="E261" s="147">
        <f>IF(IngresoDatos!E263="x",(1),(0))</f>
        <v>1</v>
      </c>
      <c r="F261" s="148">
        <f>IF(IngresoDatos!F263="x",(x),(0))</f>
        <v>0</v>
      </c>
    </row>
    <row r="262" spans="1:6" ht="31.5">
      <c r="A262" s="286"/>
      <c r="B262" s="84" t="str">
        <f>+IngresoDatos!B264</f>
        <v>¿Dicho Código asegura el combate a la corrupción, erradicación del trabajo infantil, trabajo forzado, coherencia entre los valores y principios de la Organización y la actitud de sus empleados?</v>
      </c>
      <c r="C262" s="147">
        <f>IF(IngresoDatos!C264="x",(5),(0))</f>
        <v>0</v>
      </c>
      <c r="D262" s="147">
        <f>IF(IngresoDatos!D264="x",(3),(0))</f>
        <v>0</v>
      </c>
      <c r="E262" s="147">
        <f>IF(IngresoDatos!E264="x",(1),(0))</f>
        <v>1</v>
      </c>
      <c r="F262" s="148">
        <f>IF(IngresoDatos!F264="x",(x),(0))</f>
        <v>0</v>
      </c>
    </row>
    <row r="263" spans="1:6">
      <c r="A263" s="286"/>
      <c r="B263" s="84" t="str">
        <f>+IngresoDatos!B265</f>
        <v>¿La Organización tiene definidos sus principios y valores?</v>
      </c>
      <c r="C263" s="147">
        <f>IF(IngresoDatos!C265="x",(5),(0))</f>
        <v>0</v>
      </c>
      <c r="D263" s="147">
        <f>IF(IngresoDatos!D265="x",(3),(0))</f>
        <v>0</v>
      </c>
      <c r="E263" s="147">
        <f>IF(IngresoDatos!E265="x",(1),(0))</f>
        <v>1</v>
      </c>
      <c r="F263" s="148">
        <f>IF(IngresoDatos!F265="x",(x),(0))</f>
        <v>0</v>
      </c>
    </row>
    <row r="264" spans="1:6" ht="31.5">
      <c r="A264" s="286" t="s">
        <v>436</v>
      </c>
      <c r="B264" s="84" t="str">
        <f>+IngresoDatos!B266</f>
        <v>¿La Organización cuenta con un Procedimiento formalizado de difusión a todos los niveles, sobre la Misión, Visión, Política, valores y principios?</v>
      </c>
      <c r="C264" s="147">
        <f>IF(IngresoDatos!C266="x",(5),(0))</f>
        <v>5</v>
      </c>
      <c r="D264" s="147">
        <f>IF(IngresoDatos!D266="x",(3),(0))</f>
        <v>0</v>
      </c>
      <c r="E264" s="147">
        <f>IF(IngresoDatos!E266="x",(1),(0))</f>
        <v>0</v>
      </c>
      <c r="F264" s="148">
        <f>IF(IngresoDatos!F266="x",(x),(0))</f>
        <v>0</v>
      </c>
    </row>
    <row r="265" spans="1:6" ht="31.5">
      <c r="A265" s="286"/>
      <c r="B265" s="84" t="str">
        <f>+IngresoDatos!B267</f>
        <v>¿El código de ética prevé la participación de empleados, de socios y/o de la comunidad en su revisión y es sometido a control y auditoria periódicos?</v>
      </c>
      <c r="C265" s="147">
        <f>IF(IngresoDatos!C267="x",(5),(0))</f>
        <v>0</v>
      </c>
      <c r="D265" s="147">
        <f>IF(IngresoDatos!D267="x",(3),(0))</f>
        <v>0</v>
      </c>
      <c r="E265" s="147">
        <f>IF(IngresoDatos!E267="x",(1),(0))</f>
        <v>1</v>
      </c>
      <c r="F265" s="148">
        <f>IF(IngresoDatos!F267="x",(x),(0))</f>
        <v>0</v>
      </c>
    </row>
    <row r="266" spans="1:6" ht="47.25">
      <c r="A266" s="286"/>
      <c r="B266" s="84" t="str">
        <f>+IngresoDatos!B268</f>
        <v>¿Las políticas de la Organización contemplan principios que incluyen a tres o más de las siguientes partes interesadas: empleados/colaboradores, proveedores, comunidad, medio ambiente, consumidores/clientes, gobierno y accionistas minoritarios?</v>
      </c>
      <c r="C266" s="147">
        <f>IF(IngresoDatos!C268="x",(5),(0))</f>
        <v>0</v>
      </c>
      <c r="D266" s="147">
        <f>IF(IngresoDatos!D268="x",(3),(0))</f>
        <v>0</v>
      </c>
      <c r="E266" s="147">
        <f>IF(IngresoDatos!E268="x",(1),(0))</f>
        <v>1</v>
      </c>
      <c r="F266" s="148">
        <f>IF(IngresoDatos!F268="x",(x),(0))</f>
        <v>0</v>
      </c>
    </row>
    <row r="267" spans="1:6">
      <c r="A267" s="286"/>
      <c r="B267" s="84" t="str">
        <f>+IngresoDatos!B269</f>
        <v>¿Divulga el concepto de RSE entre el personal de la Organización?</v>
      </c>
      <c r="C267" s="147">
        <f>IF(IngresoDatos!C269="x",(5),(0))</f>
        <v>5</v>
      </c>
      <c r="D267" s="147">
        <f>IF(IngresoDatos!D269="x",(3),(0))</f>
        <v>0</v>
      </c>
      <c r="E267" s="147">
        <f>IF(IngresoDatos!E269="x",(1),(0))</f>
        <v>0</v>
      </c>
      <c r="F267" s="148">
        <f>IF(IngresoDatos!F269="x",(x),(0))</f>
        <v>0</v>
      </c>
    </row>
    <row r="268" spans="1:6">
      <c r="A268" s="286"/>
      <c r="B268" s="84" t="str">
        <f>+IngresoDatos!B270</f>
        <v>¿Divulga y promueve la ética y el concepto de RSE entre sus stakeholders?</v>
      </c>
      <c r="C268" s="147">
        <f>IF(IngresoDatos!C270="x",(5),(0))</f>
        <v>0</v>
      </c>
      <c r="D268" s="147">
        <f>IF(IngresoDatos!D270="x",(3),(0))</f>
        <v>0</v>
      </c>
      <c r="E268" s="147">
        <f>IF(IngresoDatos!E270="x",(1),(0))</f>
        <v>1</v>
      </c>
      <c r="F268" s="148">
        <f>IF(IngresoDatos!F270="x",(x),(0))</f>
        <v>0</v>
      </c>
    </row>
    <row r="269" spans="1:6">
      <c r="A269" s="156" t="s">
        <v>437</v>
      </c>
      <c r="B269" s="154" t="str">
        <f>+IngresoDatos!B271</f>
        <v>¿Existe en la Organización un mecanismo formal para evaluación periódica de los integrantes de la Alta Dirección?</v>
      </c>
      <c r="C269" s="147">
        <f>IF(IngresoDatos!C271="x",(5),(0))</f>
        <v>0</v>
      </c>
      <c r="D269" s="147">
        <f>IF(IngresoDatos!D271="x",(3),(0))</f>
        <v>3</v>
      </c>
      <c r="E269" s="147">
        <f>IF(IngresoDatos!E271="x",(1),(0))</f>
        <v>0</v>
      </c>
      <c r="F269" s="148">
        <f>IF(IngresoDatos!F271="x",(x),(0))</f>
        <v>0</v>
      </c>
    </row>
    <row r="270" spans="1:6" ht="16.5" thickBot="1"/>
    <row r="271" spans="1:6">
      <c r="A271" s="257" t="s">
        <v>586</v>
      </c>
      <c r="B271" s="258"/>
      <c r="C271" s="258"/>
      <c r="D271" s="258"/>
      <c r="E271" s="258"/>
      <c r="F271" s="259"/>
    </row>
    <row r="272" spans="1:6">
      <c r="A272" s="223" t="s">
        <v>454</v>
      </c>
      <c r="B272" s="224"/>
      <c r="C272" s="224"/>
      <c r="D272" s="224"/>
      <c r="E272" s="224"/>
      <c r="F272" s="225"/>
    </row>
    <row r="273" spans="1:6">
      <c r="A273" s="250" t="s">
        <v>455</v>
      </c>
      <c r="B273" s="96" t="str">
        <f>+IngresoDatos!B277</f>
        <v>¿La Organización cuenta con un procedimiento que permita cuantificar el total de los materiales utilizados en su gestión?</v>
      </c>
      <c r="C273" s="147">
        <f>IF(IngresoDatos!C277="x",(5),(0))</f>
        <v>0</v>
      </c>
      <c r="D273" s="147">
        <f>IF(IngresoDatos!D277="x",(3),(0))</f>
        <v>0</v>
      </c>
      <c r="E273" s="147">
        <f>IF(IngresoDatos!E277="x",(1),(0))</f>
        <v>1</v>
      </c>
      <c r="F273" s="148">
        <f>IF(IngresoDatos!F277="x",(x),(0))</f>
        <v>0</v>
      </c>
    </row>
    <row r="274" spans="1:6">
      <c r="A274" s="250"/>
      <c r="B274" s="96" t="str">
        <f>+IngresoDatos!B278</f>
        <v>¿Cuenta con un procedimiento que permita cuantificar  los materiales reciclados utilizados?</v>
      </c>
      <c r="C274" s="147">
        <f>IF(IngresoDatos!C278="x",(5),(0))</f>
        <v>5</v>
      </c>
      <c r="D274" s="147">
        <f>IF(IngresoDatos!D278="x",(3),(0))</f>
        <v>0</v>
      </c>
      <c r="E274" s="147">
        <f>IF(IngresoDatos!E278="x",(1),(0))</f>
        <v>0</v>
      </c>
      <c r="F274" s="148">
        <f>IF(IngresoDatos!F278="x",(x),(0))</f>
        <v>0</v>
      </c>
    </row>
    <row r="275" spans="1:6">
      <c r="A275" s="250"/>
      <c r="B275" s="96" t="str">
        <f>+IngresoDatos!B279</f>
        <v>¿Cuenta con un procedimiento que permita cuantificar los materiales comprados a proveedores locales?</v>
      </c>
      <c r="C275" s="147">
        <f>IF(IngresoDatos!C279="x",(5),(0))</f>
        <v>0</v>
      </c>
      <c r="D275" s="147">
        <f>IF(IngresoDatos!D279="x",(3),(0))</f>
        <v>0</v>
      </c>
      <c r="E275" s="147">
        <f>IF(IngresoDatos!E279="x",(1),(0))</f>
        <v>1</v>
      </c>
      <c r="F275" s="148">
        <f>IF(IngresoDatos!F279="x",(x),(0))</f>
        <v>0</v>
      </c>
    </row>
    <row r="276" spans="1:6">
      <c r="A276" s="250"/>
      <c r="B276" s="96" t="str">
        <f>+IngresoDatos!B280</f>
        <v>¿Cuenta con un procedimiento que permita cuantificar  los materiales no renovables utilizados?</v>
      </c>
      <c r="C276" s="147">
        <f>IF(IngresoDatos!C280="x",(5),(0))</f>
        <v>0</v>
      </c>
      <c r="D276" s="147">
        <f>IF(IngresoDatos!D280="x",(3),(0))</f>
        <v>0</v>
      </c>
      <c r="E276" s="147">
        <f>IF(IngresoDatos!E280="x",(1),(0))</f>
        <v>1</v>
      </c>
      <c r="F276" s="148">
        <f>IF(IngresoDatos!F280="x",(x),(0))</f>
        <v>0</v>
      </c>
    </row>
    <row r="277" spans="1:6">
      <c r="A277" s="250"/>
      <c r="B277" s="96" t="str">
        <f>+IngresoDatos!B281</f>
        <v>¿Cuenta con un procedimiento que permita cuantificar  los materiales más utilizados?</v>
      </c>
      <c r="C277" s="147">
        <f>IF(IngresoDatos!C281="x",(5),(0))</f>
        <v>0</v>
      </c>
      <c r="D277" s="147">
        <f>IF(IngresoDatos!D281="x",(3),(0))</f>
        <v>3</v>
      </c>
      <c r="E277" s="147">
        <f>IF(IngresoDatos!E281="x",(1),(0))</f>
        <v>0</v>
      </c>
      <c r="F277" s="148">
        <f>IF(IngresoDatos!F281="x",(x),(0))</f>
        <v>0</v>
      </c>
    </row>
    <row r="278" spans="1:6">
      <c r="A278" s="250"/>
      <c r="B278" s="96" t="str">
        <f>+IngresoDatos!B282</f>
        <v>¿La Organización cuenta con  procedimientos para reciclar y reutilizar materiales?</v>
      </c>
      <c r="C278" s="147">
        <f>IF(IngresoDatos!C282="x",(5),(0))</f>
        <v>5</v>
      </c>
      <c r="D278" s="147">
        <f>IF(IngresoDatos!D282="x",(3),(0))</f>
        <v>0</v>
      </c>
      <c r="E278" s="147">
        <f>IF(IngresoDatos!E282="x",(1),(0))</f>
        <v>0</v>
      </c>
      <c r="F278" s="148">
        <f>IF(IngresoDatos!F282="x",(x),(0))</f>
        <v>0</v>
      </c>
    </row>
    <row r="279" spans="1:6">
      <c r="A279" s="250"/>
      <c r="B279" s="96" t="str">
        <f>+IngresoDatos!B283</f>
        <v>¿Cuantifica dichos los materiales reutilizados o reciclados?</v>
      </c>
      <c r="C279" s="147">
        <f>IF(IngresoDatos!C283="x",(5),(0))</f>
        <v>5</v>
      </c>
      <c r="D279" s="147">
        <f>IF(IngresoDatos!D283="x",(3),(0))</f>
        <v>0</v>
      </c>
      <c r="E279" s="147">
        <f>IF(IngresoDatos!E283="x",(1),(0))</f>
        <v>0</v>
      </c>
      <c r="F279" s="148">
        <f>IF(IngresoDatos!F283="x",(x),(0))</f>
        <v>0</v>
      </c>
    </row>
    <row r="280" spans="1:6">
      <c r="A280" s="250" t="s">
        <v>456</v>
      </c>
      <c r="B280" s="93" t="str">
        <f>+IngresoDatos!B284</f>
        <v>¿La Organización ha establecido alianzas estratégicas con proveedores para el óptimo manejo ambiental de materiales?</v>
      </c>
      <c r="C280" s="147">
        <f>IF(IngresoDatos!C284="x",(5),(0))</f>
        <v>0</v>
      </c>
      <c r="D280" s="147">
        <f>IF(IngresoDatos!D284="x",(3),(0))</f>
        <v>3</v>
      </c>
      <c r="E280" s="147">
        <f>IF(IngresoDatos!E284="x",(1),(0))</f>
        <v>0</v>
      </c>
      <c r="F280" s="148">
        <f>IF(IngresoDatos!F284="x",(x),(0))</f>
        <v>0</v>
      </c>
    </row>
    <row r="281" spans="1:6" ht="31.5">
      <c r="A281" s="250"/>
      <c r="B281" s="93" t="str">
        <f>+IngresoDatos!B285</f>
        <v>¿Ha establecido alianzas estratégicas con la(s) comunidad(es) inmediata(s) para un óptimo manejo ambiental de materiales?</v>
      </c>
      <c r="C281" s="147">
        <f>IF(IngresoDatos!C285="x",(5),(0))</f>
        <v>0</v>
      </c>
      <c r="D281" s="147">
        <f>IF(IngresoDatos!D285="x",(3),(0))</f>
        <v>0</v>
      </c>
      <c r="E281" s="147">
        <f>IF(IngresoDatos!E285="x",(1),(0))</f>
        <v>1</v>
      </c>
      <c r="F281" s="148">
        <f>IF(IngresoDatos!F285="x",(x),(0))</f>
        <v>0</v>
      </c>
    </row>
    <row r="282" spans="1:6">
      <c r="A282" s="250"/>
      <c r="B282" s="93" t="str">
        <f>+IngresoDatos!B286</f>
        <v>¿Ha establecido alianzas estratégicas con otras Organizaciones para el óptimo manejo ambiental  de materiales?</v>
      </c>
      <c r="C282" s="147">
        <f>IF(IngresoDatos!C286="x",(5),(0))</f>
        <v>5</v>
      </c>
      <c r="D282" s="147">
        <f>IF(IngresoDatos!D286="x",(3),(0))</f>
        <v>0</v>
      </c>
      <c r="E282" s="147">
        <f>IF(IngresoDatos!E286="x",(1),(0))</f>
        <v>0</v>
      </c>
      <c r="F282" s="148">
        <f>IF(IngresoDatos!F286="x",(x),(0))</f>
        <v>0</v>
      </c>
    </row>
    <row r="283" spans="1:6">
      <c r="A283" s="250"/>
      <c r="B283" s="93" t="str">
        <f>+IngresoDatos!B287</f>
        <v>¿Procura ser más eficiente en el uso de materias primas, insumos y/o recursos?</v>
      </c>
      <c r="C283" s="147">
        <f>IF(IngresoDatos!C287="x",(5),(0))</f>
        <v>5</v>
      </c>
      <c r="D283" s="147">
        <f>IF(IngresoDatos!D287="x",(3),(0))</f>
        <v>0</v>
      </c>
      <c r="E283" s="147">
        <f>IF(IngresoDatos!E287="x",(1),(0))</f>
        <v>0</v>
      </c>
      <c r="F283" s="148">
        <f>IF(IngresoDatos!F287="x",(x),(0))</f>
        <v>0</v>
      </c>
    </row>
    <row r="284" spans="1:6">
      <c r="A284" s="223" t="s">
        <v>457</v>
      </c>
      <c r="B284" s="224"/>
      <c r="C284" s="224"/>
      <c r="D284" s="224"/>
      <c r="E284" s="224"/>
      <c r="F284" s="225"/>
    </row>
    <row r="285" spans="1:6">
      <c r="A285" s="250" t="s">
        <v>458</v>
      </c>
      <c r="B285" s="93" t="str">
        <f>+IngresoDatos!B289</f>
        <v>¿La Organización cuenta con un procedimiento para cuantificar el consumo de energía primaria?</v>
      </c>
      <c r="C285" s="147">
        <f>IF(IngresoDatos!C289="x",(5),(0))</f>
        <v>0</v>
      </c>
      <c r="D285" s="147">
        <f>IF(IngresoDatos!D289="x",(3),(0))</f>
        <v>0</v>
      </c>
      <c r="E285" s="147">
        <f>IF(IngresoDatos!E289="x",(1),(0))</f>
        <v>1</v>
      </c>
      <c r="F285" s="148">
        <f>IF(IngresoDatos!F289="x",(x),(0))</f>
        <v>0</v>
      </c>
    </row>
    <row r="286" spans="1:6">
      <c r="A286" s="250"/>
      <c r="B286" s="93" t="str">
        <f>+IngresoDatos!B290</f>
        <v>¿Cuenta con un procedimiento para cuantificar la compra de energía primaria?</v>
      </c>
      <c r="C286" s="147">
        <f>IF(IngresoDatos!C290="x",(5),(0))</f>
        <v>0</v>
      </c>
      <c r="D286" s="147">
        <f>IF(IngresoDatos!D290="x",(3),(0))</f>
        <v>0</v>
      </c>
      <c r="E286" s="147">
        <f>IF(IngresoDatos!E290="x",(1),(0))</f>
        <v>1</v>
      </c>
      <c r="F286" s="148">
        <f>IF(IngresoDatos!F290="x",(x),(0))</f>
        <v>0</v>
      </c>
    </row>
    <row r="287" spans="1:6">
      <c r="A287" s="250"/>
      <c r="B287" s="93" t="str">
        <f>+IngresoDatos!B291</f>
        <v>¿Cuenta con un procedimiento para cuantificar la producción de energía primaria?</v>
      </c>
      <c r="C287" s="147">
        <f>IF(IngresoDatos!C291="x",(5),(0))</f>
        <v>0</v>
      </c>
      <c r="D287" s="147">
        <f>IF(IngresoDatos!D291="x",(3),(0))</f>
        <v>0</v>
      </c>
      <c r="E287" s="147">
        <f>IF(IngresoDatos!E291="x",(1),(0))</f>
        <v>1</v>
      </c>
      <c r="F287" s="148">
        <f>IF(IngresoDatos!F291="x",(x),(0))</f>
        <v>0</v>
      </c>
    </row>
    <row r="288" spans="1:6">
      <c r="A288" s="250"/>
      <c r="B288" s="93" t="str">
        <f>+IngresoDatos!B292</f>
        <v>¿Cuenta con un procedimiento para cuantificar la venta de energía primaria?</v>
      </c>
      <c r="C288" s="147">
        <f>IF(IngresoDatos!C292="x",(5),(0))</f>
        <v>0</v>
      </c>
      <c r="D288" s="147">
        <f>IF(IngresoDatos!D292="x",(3),(0))</f>
        <v>0</v>
      </c>
      <c r="E288" s="147">
        <f>IF(IngresoDatos!E292="x",(1),(0))</f>
        <v>1</v>
      </c>
      <c r="F288" s="148">
        <f>IF(IngresoDatos!F292="x",(x),(0))</f>
        <v>0</v>
      </c>
    </row>
    <row r="289" spans="1:6">
      <c r="A289" s="250" t="s">
        <v>460</v>
      </c>
      <c r="B289" s="93" t="str">
        <f>+IngresoDatos!B293</f>
        <v>¿La Organización cuenta con un procedimiento para cuantificar el consumo de energía intermedia?</v>
      </c>
      <c r="C289" s="147">
        <f>IF(IngresoDatos!C293="x",(5),(0))</f>
        <v>0</v>
      </c>
      <c r="D289" s="147">
        <f>IF(IngresoDatos!D293="x",(3),(0))</f>
        <v>0</v>
      </c>
      <c r="E289" s="147">
        <f>IF(IngresoDatos!E293="x",(1),(0))</f>
        <v>1</v>
      </c>
      <c r="F289" s="148">
        <f>IF(IngresoDatos!F293="x",(x),(0))</f>
        <v>0</v>
      </c>
    </row>
    <row r="290" spans="1:6">
      <c r="A290" s="250"/>
      <c r="B290" s="93" t="str">
        <f>+IngresoDatos!B294</f>
        <v>¿Cuenta con un procedimiento para cuantificar la compra de energía intermedia?</v>
      </c>
      <c r="C290" s="147">
        <f>IF(IngresoDatos!C294="x",(5),(0))</f>
        <v>0</v>
      </c>
      <c r="D290" s="147">
        <f>IF(IngresoDatos!D294="x",(3),(0))</f>
        <v>0</v>
      </c>
      <c r="E290" s="147">
        <f>IF(IngresoDatos!E294="x",(1),(0))</f>
        <v>1</v>
      </c>
      <c r="F290" s="148">
        <f>IF(IngresoDatos!F294="x",(x),(0))</f>
        <v>0</v>
      </c>
    </row>
    <row r="291" spans="1:6">
      <c r="A291" s="250"/>
      <c r="B291" s="93" t="str">
        <f>+IngresoDatos!B295</f>
        <v>¿Cuenta con un procedimiento para cuantificar la producción de energía intermedia?</v>
      </c>
      <c r="C291" s="147">
        <f>IF(IngresoDatos!C295="x",(5),(0))</f>
        <v>0</v>
      </c>
      <c r="D291" s="147">
        <f>IF(IngresoDatos!D295="x",(3),(0))</f>
        <v>0</v>
      </c>
      <c r="E291" s="147">
        <f>IF(IngresoDatos!E295="x",(1),(0))</f>
        <v>0</v>
      </c>
      <c r="F291" s="148" t="str">
        <f>IF(IngresoDatos!F295="x",("x"),(0))</f>
        <v>x</v>
      </c>
    </row>
    <row r="292" spans="1:6">
      <c r="A292" s="250"/>
      <c r="B292" s="93" t="str">
        <f>+IngresoDatos!B296</f>
        <v>¿Cuenta con un procedimiento para cuantificar la venta de energía intermedia?</v>
      </c>
      <c r="C292" s="147">
        <f>IF(IngresoDatos!C296="x",(5),(0))</f>
        <v>0</v>
      </c>
      <c r="D292" s="147">
        <f>IF(IngresoDatos!D296="x",(3),(0))</f>
        <v>0</v>
      </c>
      <c r="E292" s="147">
        <f>IF(IngresoDatos!E296="x",(1),(0))</f>
        <v>0</v>
      </c>
      <c r="F292" s="148" t="str">
        <f>IF(IngresoDatos!F296="x",("x"),(0))</f>
        <v>x</v>
      </c>
    </row>
    <row r="293" spans="1:6">
      <c r="A293" s="250" t="s">
        <v>462</v>
      </c>
      <c r="B293" s="93" t="str">
        <f>+IngresoDatos!B297</f>
        <v>¿Tiene La Organización estrategias para ahorro de energía, usando la conservación y mejoras en la eficiencia?</v>
      </c>
      <c r="C293" s="147">
        <f>IF(IngresoDatos!C297="x",(5),(0))</f>
        <v>5</v>
      </c>
      <c r="D293" s="147">
        <f>IF(IngresoDatos!D297="x",(3),(0))</f>
        <v>0</v>
      </c>
      <c r="E293" s="147">
        <f>IF(IngresoDatos!E297="x",(1),(0))</f>
        <v>0</v>
      </c>
      <c r="F293" s="148">
        <f>IF(IngresoDatos!F297="x",("x"),(0))</f>
        <v>0</v>
      </c>
    </row>
    <row r="294" spans="1:6" ht="31.5">
      <c r="A294" s="250"/>
      <c r="B294" s="93" t="str">
        <f>+IngresoDatos!B298</f>
        <v>¿Cuenta con un procedimiento para cuantificar el ahorro de energía, debido a esfuerzos para reducir su uso o incrementar su eficiencia?</v>
      </c>
      <c r="C294" s="147">
        <f>IF(IngresoDatos!C298="x",(5),(0))</f>
        <v>5</v>
      </c>
      <c r="D294" s="147">
        <f>IF(IngresoDatos!D298="x",(3),(0))</f>
        <v>0</v>
      </c>
      <c r="E294" s="147">
        <f>IF(IngresoDatos!E298="x",(1),(0))</f>
        <v>0</v>
      </c>
      <c r="F294" s="148">
        <f>IF(IngresoDatos!F298="x",("x"),(0))</f>
        <v>0</v>
      </c>
    </row>
    <row r="295" spans="1:6" ht="12.75" customHeight="1">
      <c r="A295" s="250"/>
      <c r="B295" s="93" t="str">
        <f>+IngresoDatos!B299</f>
        <v>¿Desarrolla sus productos o servicios para que se utilicen fuentes de energía renovable o se ahorre energía?</v>
      </c>
      <c r="C295" s="147">
        <f>IF(IngresoDatos!C299="x",(5),(0))</f>
        <v>0</v>
      </c>
      <c r="D295" s="147">
        <f>IF(IngresoDatos!D299="x",(3),(0))</f>
        <v>3</v>
      </c>
      <c r="E295" s="147">
        <f>IF(IngresoDatos!E299="x",(1),(0))</f>
        <v>0</v>
      </c>
      <c r="F295" s="148">
        <f>IF(IngresoDatos!F299="x",("x"),(0))</f>
        <v>0</v>
      </c>
    </row>
    <row r="296" spans="1:6">
      <c r="A296" s="128" t="s">
        <v>464</v>
      </c>
      <c r="B296" s="93" t="str">
        <f>+IngresoDatos!B300</f>
        <v>¿La Organización posee iniciativas para reducir la energía primaria?</v>
      </c>
      <c r="C296" s="147">
        <f>IF(IngresoDatos!C300="x",(5),(0))</f>
        <v>5</v>
      </c>
      <c r="D296" s="147">
        <f>IF(IngresoDatos!D300="x",(3),(0))</f>
        <v>0</v>
      </c>
      <c r="E296" s="147">
        <f>IF(IngresoDatos!E300="x",(1),(0))</f>
        <v>0</v>
      </c>
      <c r="F296" s="148">
        <f>IF(IngresoDatos!F300="x",("x"),(0))</f>
        <v>0</v>
      </c>
    </row>
    <row r="297" spans="1:6">
      <c r="A297" s="128" t="s">
        <v>466</v>
      </c>
      <c r="B297" s="93" t="str">
        <f>+IngresoDatos!B301</f>
        <v>¿La Organización posee iniciativas para reducir el consiumo de la energía intermedia?</v>
      </c>
      <c r="C297" s="147">
        <f>IF(IngresoDatos!C301="x",(5),(0))</f>
        <v>5</v>
      </c>
      <c r="D297" s="147">
        <f>IF(IngresoDatos!D301="x",(3),(0))</f>
        <v>0</v>
      </c>
      <c r="E297" s="147">
        <f>IF(IngresoDatos!E301="x",(1),(0))</f>
        <v>0</v>
      </c>
      <c r="F297" s="148">
        <f>IF(IngresoDatos!F301="x",("x"),(0))</f>
        <v>0</v>
      </c>
    </row>
    <row r="298" spans="1:6">
      <c r="A298" s="223" t="s">
        <v>467</v>
      </c>
      <c r="B298" s="224"/>
      <c r="C298" s="224"/>
      <c r="D298" s="224"/>
      <c r="E298" s="224"/>
      <c r="F298" s="225"/>
    </row>
    <row r="299" spans="1:6">
      <c r="A299" s="250" t="s">
        <v>468</v>
      </c>
      <c r="B299" s="93" t="str">
        <f>+IngresoDatos!B303</f>
        <v>¿La Organización posee un sistema de monitoreo del consumo de agua?</v>
      </c>
      <c r="C299" s="147">
        <f>IF(IngresoDatos!C303="x",(5),(0))</f>
        <v>0</v>
      </c>
      <c r="D299" s="147">
        <f>IF(IngresoDatos!D303="x",(3),(0))</f>
        <v>0</v>
      </c>
      <c r="E299" s="147">
        <f>IF(IngresoDatos!E303="x",(1),(0))</f>
        <v>1</v>
      </c>
      <c r="F299" s="148">
        <f>IF(IngresoDatos!F303="x",(x),(0))</f>
        <v>0</v>
      </c>
    </row>
    <row r="300" spans="1:6">
      <c r="A300" s="250"/>
      <c r="B300" s="93" t="str">
        <f>+IngresoDatos!B304</f>
        <v>¿Posee iniciativas para reducir dicho consumo?</v>
      </c>
      <c r="C300" s="147">
        <f>IF(IngresoDatos!C304="x",(5),(0))</f>
        <v>5</v>
      </c>
      <c r="D300" s="147">
        <f>IF(IngresoDatos!D304="x",(3),(0))</f>
        <v>0</v>
      </c>
      <c r="E300" s="147">
        <f>IF(IngresoDatos!E304="x",(1),(0))</f>
        <v>0</v>
      </c>
      <c r="F300" s="148">
        <f>IF(IngresoDatos!F304="x",(x),(0))</f>
        <v>0</v>
      </c>
    </row>
    <row r="301" spans="1:6">
      <c r="A301" s="250" t="s">
        <v>470</v>
      </c>
      <c r="B301" s="93" t="str">
        <f>+IngresoDatos!B305</f>
        <v>¿Conoce las fuentes de donde proviene el agua utilizada?</v>
      </c>
      <c r="C301" s="147">
        <f>IF(IngresoDatos!C305="x",(5),(0))</f>
        <v>5</v>
      </c>
      <c r="D301" s="147">
        <f>IF(IngresoDatos!D305="x",(3),(0))</f>
        <v>0</v>
      </c>
      <c r="E301" s="147">
        <f>IF(IngresoDatos!E305="x",(1),(0))</f>
        <v>0</v>
      </c>
      <c r="F301" s="148">
        <f>IF(IngresoDatos!F305="x",(x),(0))</f>
        <v>0</v>
      </c>
    </row>
    <row r="302" spans="1:6">
      <c r="A302" s="250"/>
      <c r="B302" s="93" t="str">
        <f>+IngresoDatos!B306</f>
        <v>¿Conoce los cuerpos de agua afectados por el desecho de su agua consumida?</v>
      </c>
      <c r="C302" s="147">
        <f>IF(IngresoDatos!C306="x",(5),(0))</f>
        <v>5</v>
      </c>
      <c r="D302" s="147">
        <f>IF(IngresoDatos!D306="x",(3),(0))</f>
        <v>0</v>
      </c>
      <c r="E302" s="147">
        <f>IF(IngresoDatos!E306="x",(1),(0))</f>
        <v>0</v>
      </c>
      <c r="F302" s="148">
        <f>IF(IngresoDatos!F306="x",(x),(0))</f>
        <v>0</v>
      </c>
    </row>
    <row r="303" spans="1:6">
      <c r="A303" s="128" t="s">
        <v>473</v>
      </c>
      <c r="B303" s="93" t="str">
        <f>+IngresoDatos!B307</f>
        <v>¿La Organización posee iniciativas para reciclar o reusar agua?</v>
      </c>
      <c r="C303" s="147">
        <f>IF(IngresoDatos!C307="x",(5),(0))</f>
        <v>0</v>
      </c>
      <c r="D303" s="147">
        <f>IF(IngresoDatos!D307="x",(3),(0))</f>
        <v>3</v>
      </c>
      <c r="E303" s="147">
        <f>IF(IngresoDatos!E307="x",(1),(0))</f>
        <v>0</v>
      </c>
      <c r="F303" s="148">
        <f>IF(IngresoDatos!F307="x",(x),(0))</f>
        <v>0</v>
      </c>
    </row>
    <row r="304" spans="1:6">
      <c r="A304" s="128"/>
      <c r="B304" s="93" t="str">
        <f>+IngresoDatos!B308</f>
        <v>¿Cuenta con un procedimiento para cuantificar el volumen de agua reciclada o reusada?</v>
      </c>
      <c r="C304" s="147">
        <f>IF(IngresoDatos!C308="x",(5),(0))</f>
        <v>0</v>
      </c>
      <c r="D304" s="147">
        <f>IF(IngresoDatos!D308="x",(3),(0))</f>
        <v>0</v>
      </c>
      <c r="E304" s="147">
        <f>IF(IngresoDatos!E308="x",(1),(0))</f>
        <v>1</v>
      </c>
      <c r="F304" s="148">
        <f>IF(IngresoDatos!F308="x",(x),(0))</f>
        <v>0</v>
      </c>
    </row>
    <row r="305" spans="1:6">
      <c r="A305" s="223" t="s">
        <v>475</v>
      </c>
      <c r="B305" s="224"/>
      <c r="C305" s="224"/>
      <c r="D305" s="224"/>
      <c r="E305" s="224"/>
      <c r="F305" s="225"/>
    </row>
    <row r="306" spans="1:6">
      <c r="A306" s="250" t="s">
        <v>476</v>
      </c>
      <c r="B306" s="143" t="str">
        <f>+IngresoDatos!B310</f>
        <v>¿La Organización tiene operaciones sobre espacios naturales protegidos o dentro de áreas de alta biodiversidad?</v>
      </c>
      <c r="C306" s="147">
        <f>IF(IngresoDatos!C310="x",(5),(0))</f>
        <v>0</v>
      </c>
      <c r="D306" s="147">
        <f>IF(IngresoDatos!D310="x",(3),(0))</f>
        <v>0</v>
      </c>
      <c r="E306" s="147">
        <f>IF(IngresoDatos!E310="x",(1),(0))</f>
        <v>1</v>
      </c>
      <c r="F306" s="148">
        <f>IF(IngresoDatos!F310="x",(x),(0))</f>
        <v>0</v>
      </c>
    </row>
    <row r="307" spans="1:6">
      <c r="A307" s="250"/>
      <c r="B307" s="93" t="str">
        <f>+IngresoDatos!B311</f>
        <v>¿Realizó un inventario del espacio natural donde realiza sus actividades?</v>
      </c>
      <c r="C307" s="147">
        <f>IF(IngresoDatos!C311="x",(5),(0))</f>
        <v>5</v>
      </c>
      <c r="D307" s="147">
        <f>IF(IngresoDatos!D311="x",(3),(0))</f>
        <v>0</v>
      </c>
      <c r="E307" s="147">
        <f>IF(IngresoDatos!E311="x",(1),(0))</f>
        <v>0</v>
      </c>
      <c r="F307" s="148">
        <f>IF(IngresoDatos!F311="x",(x),(0))</f>
        <v>0</v>
      </c>
    </row>
    <row r="308" spans="1:6">
      <c r="A308" s="250"/>
      <c r="B308" s="93" t="str">
        <f>+IngresoDatos!B312</f>
        <v>¿Ha sido necesaria la remediación de algún espacio natural?</v>
      </c>
      <c r="C308" s="147">
        <f>IF(IngresoDatos!C312="x",(5),(0))</f>
        <v>0</v>
      </c>
      <c r="D308" s="147">
        <f>IF(IngresoDatos!D312="x",(3),(0))</f>
        <v>0</v>
      </c>
      <c r="E308" s="147">
        <f>IF(IngresoDatos!E312="x",(1),(0))</f>
        <v>1</v>
      </c>
      <c r="F308" s="148">
        <f>IF(IngresoDatos!F312="x",(x),(0))</f>
        <v>0</v>
      </c>
    </row>
    <row r="309" spans="1:6">
      <c r="A309" s="128" t="s">
        <v>478</v>
      </c>
      <c r="B309" s="93" t="str">
        <f>+IngresoDatos!B313</f>
        <v>¿Cuenta con un estudio de los impactos sobre biodiversidad debido a sus operaciones?</v>
      </c>
      <c r="C309" s="147">
        <f>IF(IngresoDatos!C313="x",(5),(0))</f>
        <v>0</v>
      </c>
      <c r="D309" s="147">
        <f>IF(IngresoDatos!D313="x",(3),(0))</f>
        <v>3</v>
      </c>
      <c r="E309" s="147">
        <f>IF(IngresoDatos!E313="x",(1),(0))</f>
        <v>0</v>
      </c>
      <c r="F309" s="148">
        <f>IF(IngresoDatos!F313="x",(x),(0))</f>
        <v>0</v>
      </c>
    </row>
    <row r="310" spans="1:6">
      <c r="A310" s="128" t="s">
        <v>479</v>
      </c>
      <c r="B310" s="93" t="str">
        <f>+IngresoDatos!B314</f>
        <v>¿Ha realizado un inventario medio ambiental?</v>
      </c>
      <c r="C310" s="147">
        <f>IF(IngresoDatos!C314="x",(5),(0))</f>
        <v>5</v>
      </c>
      <c r="D310" s="147">
        <f>IF(IngresoDatos!D314="x",(3),(0))</f>
        <v>0</v>
      </c>
      <c r="E310" s="147">
        <f>IF(IngresoDatos!E314="x",(1),(0))</f>
        <v>0</v>
      </c>
      <c r="F310" s="148">
        <f>IF(IngresoDatos!F314="x",(x),(0))</f>
        <v>0</v>
      </c>
    </row>
    <row r="311" spans="1:6">
      <c r="A311" s="250" t="s">
        <v>480</v>
      </c>
      <c r="B311" s="93" t="str">
        <f>+IngresoDatos!B315</f>
        <v>¿Cuenta con una política medio ambiental?</v>
      </c>
      <c r="C311" s="147">
        <f>IF(IngresoDatos!C315="x",(5),(0))</f>
        <v>5</v>
      </c>
      <c r="D311" s="147">
        <f>IF(IngresoDatos!D315="x",(3),(0))</f>
        <v>0</v>
      </c>
      <c r="E311" s="147">
        <f>IF(IngresoDatos!E315="x",(1),(0))</f>
        <v>0</v>
      </c>
      <c r="F311" s="148">
        <f>IF(IngresoDatos!F315="x",(x),(0))</f>
        <v>0</v>
      </c>
    </row>
    <row r="312" spans="1:6" ht="31.5">
      <c r="A312" s="250"/>
      <c r="B312" s="93" t="str">
        <f>+IngresoDatos!B316</f>
        <v>¿Ha elaborado un procedimiento cuantificable de cumplimiento de la política medio ambiental en proteccion a la biodiversidad?</v>
      </c>
      <c r="C312" s="147">
        <f>IF(IngresoDatos!C316="x",(5),(0))</f>
        <v>0</v>
      </c>
      <c r="D312" s="147">
        <f>IF(IngresoDatos!D316="x",(3),(0))</f>
        <v>3</v>
      </c>
      <c r="E312" s="147">
        <f>IF(IngresoDatos!E316="x",(1),(0))</f>
        <v>0</v>
      </c>
      <c r="F312" s="148">
        <f>IF(IngresoDatos!F316="x",(x),(0))</f>
        <v>0</v>
      </c>
    </row>
    <row r="313" spans="1:6">
      <c r="A313" s="128" t="s">
        <v>481</v>
      </c>
      <c r="B313" s="93" t="str">
        <f>+IngresoDatos!B317</f>
        <v>¿Conoce cuáles especies de la 'lista roja' (IUCN) pueden verse afectadas por sus operaciones?</v>
      </c>
      <c r="C313" s="147">
        <f>IF(IngresoDatos!C317="x",(5),(0))</f>
        <v>0</v>
      </c>
      <c r="D313" s="147">
        <f>IF(IngresoDatos!D317="x",(3),(0))</f>
        <v>0</v>
      </c>
      <c r="E313" s="147">
        <f>IF(IngresoDatos!E317="x",(1),(0))</f>
        <v>1</v>
      </c>
      <c r="F313" s="148">
        <f>IF(IngresoDatos!F317="x",(0),(0))</f>
        <v>0</v>
      </c>
    </row>
    <row r="314" spans="1:6">
      <c r="A314" s="223" t="s">
        <v>482</v>
      </c>
      <c r="B314" s="224"/>
      <c r="C314" s="224"/>
      <c r="D314" s="224"/>
      <c r="E314" s="224"/>
      <c r="F314" s="225"/>
    </row>
    <row r="315" spans="1:6" ht="31.5">
      <c r="A315" s="128" t="s">
        <v>483</v>
      </c>
      <c r="B315" s="93" t="str">
        <f>+IngresoDatos!B319</f>
        <v>¿La Organización posee un sistema de medición de la emisión de CO2 y otros gases del efecto invernadero hacia la atmósfera?</v>
      </c>
      <c r="C315" s="147">
        <f>IF(IngresoDatos!C319="x",(5),(0))</f>
        <v>0</v>
      </c>
      <c r="D315" s="147">
        <f>IF(IngresoDatos!D319="x",(3),(0))</f>
        <v>0</v>
      </c>
      <c r="E315" s="147">
        <f>IF(IngresoDatos!E319="x",(1),(0))</f>
        <v>1</v>
      </c>
      <c r="F315" s="148">
        <f>IF(IngresoDatos!F319="x",(x),(0))</f>
        <v>0</v>
      </c>
    </row>
    <row r="316" spans="1:6">
      <c r="A316" s="128" t="s">
        <v>484</v>
      </c>
      <c r="B316" s="93" t="str">
        <f>+IngresoDatos!B320</f>
        <v>¿Posee un sistema de medición de producción de sustancias que reducen el ozono?</v>
      </c>
      <c r="C316" s="147">
        <f>IF(IngresoDatos!C320="x",(5),(0))</f>
        <v>0</v>
      </c>
      <c r="D316" s="147">
        <f>IF(IngresoDatos!D320="x",(3),(0))</f>
        <v>0</v>
      </c>
      <c r="E316" s="147">
        <f>IF(IngresoDatos!E320="x",(1),(0))</f>
        <v>1</v>
      </c>
      <c r="F316" s="148">
        <f>IF(IngresoDatos!F320="x",(x),(0))</f>
        <v>0</v>
      </c>
    </row>
    <row r="317" spans="1:6" ht="31.5">
      <c r="A317" s="128" t="s">
        <v>485</v>
      </c>
      <c r="B317" s="93" t="str">
        <f>+IngresoDatos!B321</f>
        <v>¿Tiene un sistema de monitoreo con metas específicas para la reducción de la emisión de CO2 y otros gases del efecto invernadero?</v>
      </c>
      <c r="C317" s="147">
        <f>IF(IngresoDatos!C321="x",(5),(0))</f>
        <v>0</v>
      </c>
      <c r="D317" s="147">
        <f>IF(IngresoDatos!D321="x",(3),(0))</f>
        <v>0</v>
      </c>
      <c r="E317" s="147">
        <f>IF(IngresoDatos!E321="x",(1),(0))</f>
        <v>1</v>
      </c>
      <c r="F317" s="148">
        <f>IF(IngresoDatos!F321="x",(x),(0))</f>
        <v>0</v>
      </c>
    </row>
    <row r="318" spans="1:6">
      <c r="A318" s="128" t="s">
        <v>486</v>
      </c>
      <c r="B318" s="93" t="str">
        <f>+IngresoDatos!B322</f>
        <v>¿Mantiene acciones de control de la polución causada por vehículos propios y de terceros a su servicio?</v>
      </c>
      <c r="C318" s="147">
        <f>IF(IngresoDatos!C322="x",(5),(0))</f>
        <v>0</v>
      </c>
      <c r="D318" s="147">
        <f>IF(IngresoDatos!D322="x",(3),(0))</f>
        <v>0</v>
      </c>
      <c r="E318" s="147">
        <f>IF(IngresoDatos!E322="x",(1),(0))</f>
        <v>1</v>
      </c>
      <c r="F318" s="148">
        <f>IF(IngresoDatos!F322="x",(x),(0))</f>
        <v>0</v>
      </c>
    </row>
    <row r="319" spans="1:6">
      <c r="A319" s="128" t="s">
        <v>488</v>
      </c>
      <c r="B319" s="93" t="str">
        <f>+IngresoDatos!B323</f>
        <v>¿Posee un sistema de medición de la emisión de polución causada por sus actividades?</v>
      </c>
      <c r="C319" s="147">
        <f>IF(IngresoDatos!C323="x",(5),(0))</f>
        <v>0</v>
      </c>
      <c r="D319" s="147">
        <f>IF(IngresoDatos!D323="x",(3),(0))</f>
        <v>0</v>
      </c>
      <c r="E319" s="147">
        <f>IF(IngresoDatos!E323="x",(1),(0))</f>
        <v>1</v>
      </c>
      <c r="F319" s="148">
        <f>IF(IngresoDatos!F323="x",(x),(0))</f>
        <v>0</v>
      </c>
    </row>
    <row r="320" spans="1:6">
      <c r="A320" s="250" t="s">
        <v>489</v>
      </c>
      <c r="B320" s="93" t="str">
        <f>+IngresoDatos!B324</f>
        <v>¿Posee un sistema de medición de la emisión de basura resultante de sus operaciones?</v>
      </c>
      <c r="C320" s="147">
        <f>IF(IngresoDatos!C324="x",(5),(0))</f>
        <v>0</v>
      </c>
      <c r="D320" s="147">
        <f>IF(IngresoDatos!D324="x",(3),(0))</f>
        <v>0</v>
      </c>
      <c r="E320" s="147">
        <f>IF(IngresoDatos!E324="x",(1),(0))</f>
        <v>1</v>
      </c>
      <c r="F320" s="148">
        <f>IF(IngresoDatos!F324="x",(x),(0))</f>
        <v>0</v>
      </c>
    </row>
    <row r="321" spans="1:6" ht="12.75" customHeight="1">
      <c r="A321" s="250"/>
      <c r="B321" s="93" t="str">
        <f>+IngresoDatos!B325</f>
        <v>¿Practica procedimientos que categorizan la basura en peligrosa, no peligrosa y otra forma de basura o un sistema similar que cumpla la legislación?</v>
      </c>
      <c r="C321" s="147">
        <f>IF(IngresoDatos!C325="x",(5),(0))</f>
        <v>5</v>
      </c>
      <c r="D321" s="147">
        <f>IF(IngresoDatos!D325="x",(3),(0))</f>
        <v>0</v>
      </c>
      <c r="E321" s="147">
        <f>IF(IngresoDatos!E325="x",(1),(0))</f>
        <v>0</v>
      </c>
      <c r="F321" s="148">
        <f>IF(IngresoDatos!F325="x",(x),(0))</f>
        <v>0</v>
      </c>
    </row>
    <row r="322" spans="1:6">
      <c r="A322" s="250"/>
      <c r="B322" s="93" t="str">
        <f>+IngresoDatos!B326</f>
        <v>¿Tiene programas de reciclaje / re-utilización interna de residuos (por ejemplo, reutilizar papel, agua, etc.)?</v>
      </c>
      <c r="C322" s="147">
        <f>IF(IngresoDatos!C326="x",(5),(0))</f>
        <v>5</v>
      </c>
      <c r="D322" s="147">
        <f>IF(IngresoDatos!D326="x",(3),(0))</f>
        <v>0</v>
      </c>
      <c r="E322" s="147">
        <f>IF(IngresoDatos!E326="x",(1),(0))</f>
        <v>0</v>
      </c>
      <c r="F322" s="148">
        <f>IF(IngresoDatos!F326="x",(x),(0))</f>
        <v>0</v>
      </c>
    </row>
    <row r="323" spans="1:6" ht="12.75" customHeight="1">
      <c r="A323" s="128" t="s">
        <v>491</v>
      </c>
      <c r="B323" s="93" t="str">
        <f>+IngresoDatos!B327</f>
        <v>¿Posee un sistema para manejar desechos que tengan impacto significativo sobre el medio ambiente circundante, que cumplan la regulación medio ambiental?</v>
      </c>
      <c r="C323" s="147">
        <f>IF(IngresoDatos!C327="x",(5),(0))</f>
        <v>5</v>
      </c>
      <c r="D323" s="147">
        <f>IF(IngresoDatos!D327="x",(3),(0))</f>
        <v>0</v>
      </c>
      <c r="E323" s="147">
        <f>IF(IngresoDatos!E327="x",(1),(0))</f>
        <v>0</v>
      </c>
      <c r="F323" s="148">
        <f>IF(IngresoDatos!F327="x",(x),(0))</f>
        <v>0</v>
      </c>
    </row>
    <row r="324" spans="1:6" ht="31.5">
      <c r="A324" s="128" t="s">
        <v>492</v>
      </c>
      <c r="B324" s="93" t="str">
        <f>+IngresoDatos!B328</f>
        <v>¿Cuenta con un sistema que monitoree sus impactos negativos en el medio ambiente circundante, que afecten potencialmente tierra, agua, aire, biodivesidad y salud humana?</v>
      </c>
      <c r="C324" s="147">
        <f>IF(IngresoDatos!C328="x",(5),(0))</f>
        <v>0</v>
      </c>
      <c r="D324" s="147">
        <f>IF(IngresoDatos!D328="x",(3),(0))</f>
        <v>0</v>
      </c>
      <c r="E324" s="147">
        <f>IF(IngresoDatos!E328="x",(1),(0))</f>
        <v>1</v>
      </c>
      <c r="F324" s="148">
        <f>IF(IngresoDatos!F328="x",(x),(0))</f>
        <v>0</v>
      </c>
    </row>
    <row r="325" spans="1:6">
      <c r="A325" s="128" t="s">
        <v>493</v>
      </c>
      <c r="B325" s="93" t="str">
        <f>+IngresoDatos!B329</f>
        <v>¿Posee una política que regule el transporte de basura peligrosa, dentro y fuera, mientras ejecuta sus operaciones?</v>
      </c>
      <c r="C325" s="147">
        <f>IF(IngresoDatos!C329="x",(5),(0))</f>
        <v>5</v>
      </c>
      <c r="D325" s="147">
        <f>IF(IngresoDatos!D329="x",(3),(0))</f>
        <v>0</v>
      </c>
      <c r="E325" s="147">
        <f>IF(IngresoDatos!E329="x",(1),(0))</f>
        <v>0</v>
      </c>
      <c r="F325" s="148">
        <f>IF(IngresoDatos!F329="x",(x),(0))</f>
        <v>0</v>
      </c>
    </row>
    <row r="326" spans="1:6" ht="12.75" customHeight="1">
      <c r="A326" s="128" t="s">
        <v>494</v>
      </c>
      <c r="B326" s="93" t="str">
        <f>+IngresoDatos!B330</f>
        <v>¿Cuenta con un sistema que permite identificar el medio ambiente afectado por la disposición final de desechos líquidos, sólidos y gaseosos de sus operaciones?</v>
      </c>
      <c r="C326" s="147">
        <f>IF(IngresoDatos!C330="x",(5),(0))</f>
        <v>0</v>
      </c>
      <c r="D326" s="147">
        <f>IF(IngresoDatos!D330="x",(3),(0))</f>
        <v>0</v>
      </c>
      <c r="E326" s="147">
        <f>IF(IngresoDatos!E330="x",(1),(0))</f>
        <v>1</v>
      </c>
      <c r="F326" s="148">
        <f>IF(IngresoDatos!F330="x",(x),(0))</f>
        <v>0</v>
      </c>
    </row>
    <row r="327" spans="1:6">
      <c r="A327" s="223" t="s">
        <v>380</v>
      </c>
      <c r="B327" s="224"/>
      <c r="C327" s="224"/>
      <c r="D327" s="224"/>
      <c r="E327" s="224"/>
      <c r="F327" s="225"/>
    </row>
    <row r="328" spans="1:6" ht="31.5">
      <c r="A328" s="250" t="s">
        <v>495</v>
      </c>
      <c r="B328" s="93" t="str">
        <f>+IngresoDatos!B332</f>
        <v>¿La Organización tiene iniciativas que gestionen los impactos ambientales de sus productos o servicios y el grado de reducción de ese impacto?</v>
      </c>
      <c r="C328" s="147">
        <f>IF(IngresoDatos!C332="x",(5),(0))</f>
        <v>0</v>
      </c>
      <c r="D328" s="147">
        <f>IF(IngresoDatos!D332="x",(3),(0))</f>
        <v>0</v>
      </c>
      <c r="E328" s="147">
        <f>IF(IngresoDatos!E332="x",(1),(0))</f>
        <v>1</v>
      </c>
      <c r="F328" s="148">
        <f>IF(IngresoDatos!F332="x",(x),(0))</f>
        <v>0</v>
      </c>
    </row>
    <row r="329" spans="1:6" ht="31.5">
      <c r="A329" s="250"/>
      <c r="B329" s="93" t="str">
        <f>+IngresoDatos!B333</f>
        <v xml:space="preserve">¿Posee un plan de emergencia ambiental, que relacione todos sus procesos y servicios, los cuales envuelvan situaciones de riesgo? </v>
      </c>
      <c r="C329" s="147">
        <f>IF(IngresoDatos!C333="x",(5),(0))</f>
        <v>0</v>
      </c>
      <c r="D329" s="147">
        <f>IF(IngresoDatos!D333="x",(3),(0))</f>
        <v>0</v>
      </c>
      <c r="E329" s="147">
        <f>IF(IngresoDatos!E333="x",(1),(0))</f>
        <v>1</v>
      </c>
      <c r="F329" s="148">
        <f>IF(IngresoDatos!F333="x",(x),(0))</f>
        <v>0</v>
      </c>
    </row>
    <row r="330" spans="1:6">
      <c r="A330" s="250"/>
      <c r="B330" s="93" t="str">
        <f>+IngresoDatos!B334</f>
        <v>¿Entrena a sus empleados periódicamente, para enfrentar tales situaciones?</v>
      </c>
      <c r="C330" s="147">
        <f>IF(IngresoDatos!C334="x",(5),(0))</f>
        <v>0</v>
      </c>
      <c r="D330" s="147">
        <f>IF(IngresoDatos!D334="x",(3),(0))</f>
        <v>0</v>
      </c>
      <c r="E330" s="147">
        <f>IF(IngresoDatos!E334="x",(1),(0))</f>
        <v>1</v>
      </c>
      <c r="F330" s="148">
        <f>IF(IngresoDatos!F334="x",(x),(0))</f>
        <v>0</v>
      </c>
    </row>
    <row r="331" spans="1:6">
      <c r="A331" s="250"/>
      <c r="B331" s="143" t="str">
        <f>+IngresoDatos!B335</f>
        <v>¿Posee un programa de administración de residuos, recolección de materiales tóxicos o el reciclaje post-consumo?</v>
      </c>
      <c r="C331" s="147">
        <f>IF(IngresoDatos!C335="x",(5),(0))</f>
        <v>5</v>
      </c>
      <c r="D331" s="147">
        <f>IF(IngresoDatos!D335="x",(3),(0))</f>
        <v>0</v>
      </c>
      <c r="E331" s="147">
        <f>IF(IngresoDatos!E335="x",(1),(0))</f>
        <v>0</v>
      </c>
      <c r="F331" s="148">
        <f>IF(IngresoDatos!F335="x",(x),(0))</f>
        <v>0</v>
      </c>
    </row>
    <row r="332" spans="1:6">
      <c r="A332" s="250"/>
      <c r="B332" s="93" t="str">
        <f>+IngresoDatos!B336</f>
        <v>¿Hace participar al cliente de dicho programa?</v>
      </c>
      <c r="C332" s="147">
        <f>IF(IngresoDatos!C336="x",(5),(0))</f>
        <v>0</v>
      </c>
      <c r="D332" s="147">
        <f>IF(IngresoDatos!D336="x",(3),(0))</f>
        <v>0</v>
      </c>
      <c r="E332" s="147">
        <f>IF(IngresoDatos!E336="x",(1),(0))</f>
        <v>1</v>
      </c>
      <c r="F332" s="148">
        <f>IF(IngresoDatos!F336="x",(x),(0))</f>
        <v>0</v>
      </c>
    </row>
    <row r="333" spans="1:6" ht="31.5">
      <c r="A333" s="250"/>
      <c r="B333" s="93" t="str">
        <f>+IngresoDatos!B337</f>
        <v>¿Suministra a sus consumidores y clientes informaciones detalladas sobre daños ambientales resultantes del uso y del destino final de sus productos o servicios?</v>
      </c>
      <c r="C333" s="147">
        <f>IF(IngresoDatos!C337="x",(5),(0))</f>
        <v>0</v>
      </c>
      <c r="D333" s="147">
        <f>IF(IngresoDatos!D337="x",(3),(0))</f>
        <v>0</v>
      </c>
      <c r="E333" s="147">
        <f>IF(IngresoDatos!E337="x",(1),(0))</f>
        <v>1</v>
      </c>
      <c r="F333" s="148">
        <f>IF(IngresoDatos!F337="x",(x),(0))</f>
        <v>0</v>
      </c>
    </row>
    <row r="334" spans="1:6" ht="31.5">
      <c r="A334" s="250"/>
      <c r="B334" s="93" t="str">
        <f>+IngresoDatos!B338</f>
        <v>¿Discute con los empleados, consumidores y clientes, proveedores y la comunidad los impactos ambientales causados por sus productos o servicios?</v>
      </c>
      <c r="C334" s="147">
        <f>IF(IngresoDatos!C338="x",(5),(0))</f>
        <v>0</v>
      </c>
      <c r="D334" s="147">
        <f>IF(IngresoDatos!D338="x",(3),(0))</f>
        <v>3</v>
      </c>
      <c r="E334" s="147">
        <f>IF(IngresoDatos!E338="x",(1),(0))</f>
        <v>0</v>
      </c>
      <c r="F334" s="148">
        <f>IF(IngresoDatos!F338="x",(x),(0))</f>
        <v>0</v>
      </c>
    </row>
    <row r="335" spans="1:6">
      <c r="A335" s="250"/>
      <c r="B335" s="93" t="str">
        <f>+IngresoDatos!B339</f>
        <v>¿Prioriza la contratación de proveedores que comprobadamente tengan buena conducta ambiental?</v>
      </c>
      <c r="C335" s="147">
        <f>IF(IngresoDatos!C339="x",(5),(0))</f>
        <v>0</v>
      </c>
      <c r="D335" s="147">
        <f>IF(IngresoDatos!D339="x",(3),(0))</f>
        <v>0</v>
      </c>
      <c r="E335" s="147">
        <f>IF(IngresoDatos!E339="x",(1),(0))</f>
        <v>1</v>
      </c>
      <c r="F335" s="148">
        <f>IF(IngresoDatos!F339="x",(x),(0))</f>
        <v>0</v>
      </c>
    </row>
    <row r="336" spans="1:6">
      <c r="A336" s="250"/>
      <c r="B336" s="93" t="str">
        <f>+IngresoDatos!B340</f>
        <v>¿Comercializa productos o servicios amigables con el ambiente y resalta sus cualidades al venderlos?</v>
      </c>
      <c r="C336" s="147">
        <f>IF(IngresoDatos!C340="x",(5),(0))</f>
        <v>0</v>
      </c>
      <c r="D336" s="147">
        <f>IF(IngresoDatos!D340="x",(3),(0))</f>
        <v>0</v>
      </c>
      <c r="E336" s="147">
        <f>IF(IngresoDatos!E340="x",(1),(0))</f>
        <v>1</v>
      </c>
      <c r="F336" s="148">
        <f>IF(IngresoDatos!F340="x",(x),(0))</f>
        <v>0</v>
      </c>
    </row>
    <row r="337" spans="1:6">
      <c r="A337" s="250"/>
      <c r="B337" s="93" t="str">
        <f>+IngresoDatos!B341</f>
        <v>¿Busca optimizar el tamaño de sus empaques en función de reducir el impacto ambiental de éstos?</v>
      </c>
      <c r="C337" s="147">
        <f>IF(IngresoDatos!C341="x",(5),(0))</f>
        <v>0</v>
      </c>
      <c r="D337" s="147">
        <f>IF(IngresoDatos!D341="x",(3),(0))</f>
        <v>0</v>
      </c>
      <c r="E337" s="147">
        <f>IF(IngresoDatos!E341="x",(1),(0))</f>
        <v>1</v>
      </c>
      <c r="F337" s="148">
        <f>IF(IngresoDatos!F341="x",(x),(0))</f>
        <v>0</v>
      </c>
    </row>
    <row r="338" spans="1:6" ht="31.5">
      <c r="A338" s="250" t="s">
        <v>498</v>
      </c>
      <c r="B338" s="93" t="str">
        <f>+IngresoDatos!B342</f>
        <v>¿La Organización cuenta con iniciativas para cuidar la disposición final de sus productos o servicios, que establezcan un efectivo reciclaje o sistema de reutilización?</v>
      </c>
      <c r="C338" s="147">
        <f>IF(IngresoDatos!C342="x",(5),(0))</f>
        <v>0</v>
      </c>
      <c r="D338" s="147">
        <f>IF(IngresoDatos!D342="x",(3),(0))</f>
        <v>3</v>
      </c>
      <c r="E338" s="147">
        <f>IF(IngresoDatos!E342="x",(1),(0))</f>
        <v>0</v>
      </c>
      <c r="F338" s="148">
        <f>IF(IngresoDatos!F342="x",(x),(0))</f>
        <v>0</v>
      </c>
    </row>
    <row r="339" spans="1:6">
      <c r="A339" s="250"/>
      <c r="B339" s="143" t="str">
        <f>+IngresoDatos!B343</f>
        <v>¿Mantiene prácticas para gestionar la devolución de sus productos o servicios, al final de la vida útil de los mismos?</v>
      </c>
      <c r="C339" s="147">
        <f>IF(IngresoDatos!C343="x",(5),(0))</f>
        <v>0</v>
      </c>
      <c r="D339" s="147">
        <f>IF(IngresoDatos!D343="x",(3),(0))</f>
        <v>0</v>
      </c>
      <c r="E339" s="147">
        <f>IF(IngresoDatos!E343="x",(1),(0))</f>
        <v>1</v>
      </c>
      <c r="F339" s="148">
        <f>IF(IngresoDatos!F343="x",(x),(0))</f>
        <v>0</v>
      </c>
    </row>
    <row r="340" spans="1:6">
      <c r="A340" s="223" t="s">
        <v>499</v>
      </c>
      <c r="B340" s="224"/>
      <c r="C340" s="224"/>
      <c r="D340" s="224"/>
      <c r="E340" s="224"/>
      <c r="F340" s="225"/>
    </row>
    <row r="341" spans="1:6" ht="31.5">
      <c r="A341" s="128" t="s">
        <v>500</v>
      </c>
      <c r="B341" s="93" t="str">
        <f>+IngresoDatos!B345</f>
        <v>¿La Organización ha permanecido impune a sanciones o multas por incumplimiento de regulación medio ambiental local,  nacional o internacional?</v>
      </c>
      <c r="C341" s="147">
        <f>IF(IngresoDatos!C345="x",(5),(0))</f>
        <v>0</v>
      </c>
      <c r="D341" s="147">
        <f>IF(IngresoDatos!D345="x",(3),(0))</f>
        <v>0</v>
      </c>
      <c r="E341" s="147">
        <f>IF(IngresoDatos!E345="x",(1),(0))</f>
        <v>1</v>
      </c>
      <c r="F341" s="148">
        <f>IF(IngresoDatos!F345="x",(x),(0))</f>
        <v>0</v>
      </c>
    </row>
    <row r="342" spans="1:6">
      <c r="A342" s="223" t="s">
        <v>501</v>
      </c>
      <c r="B342" s="224"/>
      <c r="C342" s="224"/>
      <c r="D342" s="224"/>
      <c r="E342" s="224"/>
      <c r="F342" s="225"/>
    </row>
    <row r="343" spans="1:6" ht="31.5">
      <c r="A343" s="250" t="s">
        <v>502</v>
      </c>
      <c r="B343" s="93" t="str">
        <f>+IngresoDatos!B347</f>
        <v>¿La Organización posee una política y sistema de monitoreo que busca el aumento de la calidad ambiental de la logística y gestión de flota (tanto para sus vehículos propios como para los de terceros, que le brinden servicios)?</v>
      </c>
      <c r="C343" s="147">
        <f>IF(IngresoDatos!C347="x",(5),(0))</f>
        <v>0</v>
      </c>
      <c r="D343" s="147">
        <f>IF(IngresoDatos!D347="x",(3),(0))</f>
        <v>0</v>
      </c>
      <c r="E343" s="147">
        <f>IF(IngresoDatos!E347="x",(1),(0))</f>
        <v>1</v>
      </c>
      <c r="F343" s="148">
        <f>IF(IngresoDatos!F347="x",(x),(0))</f>
        <v>0</v>
      </c>
    </row>
    <row r="344" spans="1:6">
      <c r="A344" s="250"/>
      <c r="B344" s="93" t="str">
        <f>+IngresoDatos!B348</f>
        <v>¿Lleva un registro de los impactos medio ambientales significativos de transporte usado para propósitos logísticos?</v>
      </c>
      <c r="C344" s="147">
        <f>IF(IngresoDatos!C348="x",(5),(0))</f>
        <v>0</v>
      </c>
      <c r="D344" s="147">
        <f>IF(IngresoDatos!D348="x",(3),(0))</f>
        <v>0</v>
      </c>
      <c r="E344" s="147">
        <f>IF(IngresoDatos!E348="x",(1),(0))</f>
        <v>1</v>
      </c>
      <c r="F344" s="148">
        <f>IF(IngresoDatos!F348="x",(0),(0))</f>
        <v>0</v>
      </c>
    </row>
    <row r="345" spans="1:6">
      <c r="A345" s="223" t="s">
        <v>504</v>
      </c>
      <c r="B345" s="224"/>
      <c r="C345" s="224"/>
      <c r="D345" s="224"/>
      <c r="E345" s="224"/>
      <c r="F345" s="225"/>
    </row>
    <row r="346" spans="1:6">
      <c r="A346" s="250" t="s">
        <v>505</v>
      </c>
      <c r="B346" s="93" t="str">
        <f>+IngresoDatos!B350</f>
        <v>¿La Organización cuenta con un presupuesto destinado a programas medio ambientales?</v>
      </c>
      <c r="C346" s="147">
        <f>IF(IngresoDatos!C350="x",(5),(0))</f>
        <v>0</v>
      </c>
      <c r="D346" s="147">
        <f>IF(IngresoDatos!D350="x",(3),(0))</f>
        <v>0</v>
      </c>
      <c r="E346" s="147">
        <f>IF(IngresoDatos!E350="x",(1),(0))</f>
        <v>1</v>
      </c>
      <c r="F346" s="148">
        <f>IF(IngresoDatos!F350="x",(x),(0))</f>
        <v>0</v>
      </c>
    </row>
    <row r="347" spans="1:6">
      <c r="A347" s="250"/>
      <c r="B347" s="93" t="str">
        <f>+IngresoDatos!B351</f>
        <v>¿Valoriza el impacto de las inversiones medio ambientales?</v>
      </c>
      <c r="C347" s="147">
        <f>IF(IngresoDatos!C351="x",(5),(0))</f>
        <v>0</v>
      </c>
      <c r="D347" s="147">
        <f>IF(IngresoDatos!D351="x",(3),(0))</f>
        <v>0</v>
      </c>
      <c r="E347" s="147">
        <f>IF(IngresoDatos!E351="x",(1),(0))</f>
        <v>1</v>
      </c>
      <c r="F347" s="148">
        <f>IF(IngresoDatos!F351="x",(x),(0))</f>
        <v>0</v>
      </c>
    </row>
    <row r="348" spans="1:6">
      <c r="A348" s="248" t="s">
        <v>64</v>
      </c>
      <c r="B348" s="11" t="str">
        <f>+IngresoDatos!B352</f>
        <v>¿La Organización posee certificaciones para sistemas de gestión ambiental obtenidos de terceras partes?</v>
      </c>
      <c r="C348" s="147">
        <f>IF(IngresoDatos!C352="x",(5),(0))</f>
        <v>0</v>
      </c>
      <c r="D348" s="147">
        <f>IF(IngresoDatos!D352="x",(3),(0))</f>
        <v>0</v>
      </c>
      <c r="E348" s="147">
        <f>IF(IngresoDatos!E352="x",(1),(0))</f>
        <v>1</v>
      </c>
      <c r="F348" s="148">
        <f>IF(IngresoDatos!F352="x",(x),(0))</f>
        <v>0</v>
      </c>
    </row>
    <row r="349" spans="1:6">
      <c r="A349" s="248"/>
      <c r="B349" s="11" t="str">
        <f>+IngresoDatos!B353</f>
        <v>¿Conoce todas las leyes ambientales nacionales que aplican a sus procesos?</v>
      </c>
      <c r="C349" s="147">
        <f>IF(IngresoDatos!C353="x",(5),(0))</f>
        <v>5</v>
      </c>
      <c r="D349" s="147">
        <f>IF(IngresoDatos!D353="x",(3),(0))</f>
        <v>0</v>
      </c>
      <c r="E349" s="147">
        <f>IF(IngresoDatos!E353="x",(1),(0))</f>
        <v>0</v>
      </c>
      <c r="F349" s="148">
        <f>IF(IngresoDatos!F353="x",(x),(0))</f>
        <v>0</v>
      </c>
    </row>
    <row r="350" spans="1:6">
      <c r="A350" s="248"/>
      <c r="B350" s="11" t="str">
        <f>+IngresoDatos!B354</f>
        <v>¿Tiene métodos para informarse o conocer sobre nuevas leyes?</v>
      </c>
      <c r="C350" s="147">
        <f>IF(IngresoDatos!C354="x",(5),(0))</f>
        <v>5</v>
      </c>
      <c r="D350" s="147">
        <f>IF(IngresoDatos!D354="x",(3),(0))</f>
        <v>0</v>
      </c>
      <c r="E350" s="147">
        <f>IF(IngresoDatos!E354="x",(1),(0))</f>
        <v>0</v>
      </c>
      <c r="F350" s="148">
        <f>IF(IngresoDatos!F354="x",(x),(0))</f>
        <v>0</v>
      </c>
    </row>
    <row r="351" spans="1:6">
      <c r="A351" s="248"/>
      <c r="B351" s="11" t="str">
        <f>+IngresoDatos!B355</f>
        <v>Cumple dichas leyes ambientales nacionales?</v>
      </c>
      <c r="C351" s="147">
        <f>IF(IngresoDatos!C355="x",(5),(0))</f>
        <v>0</v>
      </c>
      <c r="D351" s="147">
        <f>IF(IngresoDatos!D355="x",(3),(0))</f>
        <v>3</v>
      </c>
      <c r="E351" s="147">
        <f>IF(IngresoDatos!E355="x",(1),(0))</f>
        <v>0</v>
      </c>
      <c r="F351" s="148">
        <f>IF(IngresoDatos!F355="x",(x),(0))</f>
        <v>0</v>
      </c>
    </row>
    <row r="352" spans="1:6">
      <c r="A352" s="248"/>
      <c r="B352" s="11" t="str">
        <f>+IngresoDatos!B356</f>
        <v>Cumple los requisitos internacionales ambientales, aplicables a su giro de Negocio?</v>
      </c>
      <c r="C352" s="147">
        <f>IF(IngresoDatos!C356="x",(5),(0))</f>
        <v>0</v>
      </c>
      <c r="D352" s="147">
        <f>IF(IngresoDatos!D356="x",(3),(0))</f>
        <v>3</v>
      </c>
      <c r="E352" s="147">
        <f>IF(IngresoDatos!E356="x",(1),(0))</f>
        <v>0</v>
      </c>
      <c r="F352" s="148">
        <f>IF(IngresoDatos!F356="x",(0),(0))</f>
        <v>0</v>
      </c>
    </row>
    <row r="353" spans="1:6">
      <c r="A353" s="248"/>
      <c r="B353" s="11" t="str">
        <f>+IngresoDatos!B357</f>
        <v>¿Participa en comités/consejos locales, o regionales, para discutir la cuestión ambiental con el gobierno y la comunidad?</v>
      </c>
      <c r="C353" s="147">
        <f>IF(IngresoDatos!C357="x",(5),(0))</f>
        <v>5</v>
      </c>
      <c r="D353" s="147">
        <f>IF(IngresoDatos!D357="x",(3),(0))</f>
        <v>0</v>
      </c>
      <c r="E353" s="147">
        <f>IF(IngresoDatos!E357="x",(1),(0))</f>
        <v>0</v>
      </c>
      <c r="F353" s="148">
        <f>IF(IngresoDatos!F357="x",(x),(0))</f>
        <v>0</v>
      </c>
    </row>
    <row r="354" spans="1:6">
      <c r="A354" s="248"/>
      <c r="B354" s="11" t="str">
        <f>+IngresoDatos!B358</f>
        <v>¿Contribuye a comunidades a través de proyectos de conservación ambiental (flora y fauna, áreas protegidas, etc.)?</v>
      </c>
      <c r="C354" s="147">
        <f>IF(IngresoDatos!C358="x",(5),(0))</f>
        <v>0</v>
      </c>
      <c r="D354" s="147">
        <f>IF(IngresoDatos!D358="x",(3),(0))</f>
        <v>0</v>
      </c>
      <c r="E354" s="147">
        <f>IF(IngresoDatos!E358="x",(1),(0))</f>
        <v>1</v>
      </c>
      <c r="F354" s="148">
        <f>IF(IngresoDatos!F358="x",(x),(0))</f>
        <v>0</v>
      </c>
    </row>
    <row r="355" spans="1:6">
      <c r="A355" s="248"/>
      <c r="B355" s="11" t="str">
        <f>+IngresoDatos!B359</f>
        <v>¿Desarrolla campañas de concienciación ecológica en comunidades cercanas?</v>
      </c>
      <c r="C355" s="147">
        <f>IF(IngresoDatos!C359="x",(5),(0))</f>
        <v>0</v>
      </c>
      <c r="D355" s="147">
        <f>IF(IngresoDatos!D359="x",(3),(0))</f>
        <v>0</v>
      </c>
      <c r="E355" s="147">
        <f>IF(IngresoDatos!E359="x",(1),(0))</f>
        <v>1</v>
      </c>
      <c r="F355" s="148">
        <f>IF(IngresoDatos!F359="x",(x),(0))</f>
        <v>0</v>
      </c>
    </row>
    <row r="356" spans="1:6" ht="34.5" customHeight="1">
      <c r="A356" s="248"/>
      <c r="B356" s="11" t="str">
        <f>+IngresoDatos!B360</f>
        <v>¿Posee política, programa y procesos específicos de conservación ambiental para actuar en áreas protegidas o ambientalmente sensibles?</v>
      </c>
      <c r="C356" s="147">
        <f>IF(IngresoDatos!C360="x",(5),(0))</f>
        <v>0</v>
      </c>
      <c r="D356" s="147">
        <f>IF(IngresoDatos!D360="x",(3),(0))</f>
        <v>0</v>
      </c>
      <c r="E356" s="147">
        <f>IF(IngresoDatos!E360="x",(1),(0))</f>
        <v>1</v>
      </c>
      <c r="F356" s="148">
        <f>IF(IngresoDatos!F360="x",(x),(0))</f>
        <v>0</v>
      </c>
    </row>
    <row r="357" spans="1:6" ht="31.5">
      <c r="A357" s="248"/>
      <c r="B357" s="11" t="str">
        <f>+IngresoDatos!B361</f>
        <v>¿Declara formalmente la no utilización de materiales e insumos provenientes de la explotación ilegal de recursos naturales?</v>
      </c>
      <c r="C357" s="147">
        <f>IF(IngresoDatos!C361="x",(5),(0))</f>
        <v>0</v>
      </c>
      <c r="D357" s="147">
        <f>IF(IngresoDatos!D361="x",(3),(0))</f>
        <v>0</v>
      </c>
      <c r="E357" s="147">
        <f>IF(IngresoDatos!E361="x",(1),(0))</f>
        <v>0</v>
      </c>
      <c r="F357" s="148" t="str">
        <f>IF(IngresoDatos!F361="x",("x"),(0))</f>
        <v>x</v>
      </c>
    </row>
    <row r="358" spans="1:6" ht="31.5">
      <c r="A358" s="248"/>
      <c r="B358" s="11" t="str">
        <f>+IngresoDatos!B362</f>
        <v>¿Dispone de procesos para la elaboración de diagnóstico, análisis y acción sistémica para la mejora de la calidad ambiental?</v>
      </c>
      <c r="C358" s="147">
        <f>IF(IngresoDatos!C362="x",(5),(0))</f>
        <v>0</v>
      </c>
      <c r="D358" s="147">
        <f>IF(IngresoDatos!D362="x",(3),(0))</f>
        <v>3</v>
      </c>
      <c r="E358" s="147">
        <f>IF(IngresoDatos!E362="x",(1),(0))</f>
        <v>0</v>
      </c>
      <c r="F358" s="148">
        <f>IF(IngresoDatos!F362="x",(x),(0))</f>
        <v>0</v>
      </c>
    </row>
    <row r="359" spans="1:6">
      <c r="A359" s="248"/>
      <c r="B359" s="11" t="str">
        <f>+IngresoDatos!B363</f>
        <v>¿La Organización está aliada con otras Organizaciones con el fin de desarrollar proyectos ambientales?</v>
      </c>
      <c r="C359" s="147">
        <f>IF(IngresoDatos!C363="x",(5),(0))</f>
        <v>0</v>
      </c>
      <c r="D359" s="147">
        <f>IF(IngresoDatos!D363="x",(3),(0))</f>
        <v>0</v>
      </c>
      <c r="E359" s="147">
        <f>IF(IngresoDatos!E363="x",(1),(0))</f>
        <v>1</v>
      </c>
      <c r="F359" s="148">
        <f>IF(IngresoDatos!F363="x",(x),(0))</f>
        <v>0</v>
      </c>
    </row>
    <row r="360" spans="1:6">
      <c r="A360" s="248"/>
      <c r="B360" s="11" t="str">
        <f>+IngresoDatos!B364</f>
        <v>¿Publica informes que revelan su desempeño ambiental?</v>
      </c>
      <c r="C360" s="147">
        <f>IF(IngresoDatos!C364="x",(5),(0))</f>
        <v>0</v>
      </c>
      <c r="D360" s="147">
        <f>IF(IngresoDatos!D364="x",(3),(0))</f>
        <v>3</v>
      </c>
      <c r="E360" s="147">
        <f>IF(IngresoDatos!E364="x",(1),(0))</f>
        <v>0</v>
      </c>
      <c r="F360" s="148">
        <f>IF(IngresoDatos!F364="x",(x),(0))</f>
        <v>0</v>
      </c>
    </row>
    <row r="361" spans="1:6" ht="31.5">
      <c r="A361" s="130" t="s">
        <v>66</v>
      </c>
      <c r="B361" s="93" t="str">
        <f>+IngresoDatos!B365</f>
        <v>¿La Organización revisa periódicamente el avance en sus intentos de optimizar el consumo de insumos y materias primas?</v>
      </c>
      <c r="C361" s="147">
        <f>IF(IngresoDatos!C365="x",(5),(0))</f>
        <v>0</v>
      </c>
      <c r="D361" s="147">
        <f>IF(IngresoDatos!D365="x",(3),(0))</f>
        <v>0</v>
      </c>
      <c r="E361" s="147">
        <f>IF(IngresoDatos!E365="x",(1),(0))</f>
        <v>1</v>
      </c>
      <c r="F361" s="148">
        <f>IF(IngresoDatos!F365="x",(x),(0))</f>
        <v>0</v>
      </c>
    </row>
    <row r="362" spans="1:6">
      <c r="A362" s="248" t="s">
        <v>67</v>
      </c>
      <c r="B362" s="93" t="str">
        <f>+IngresoDatos!B366</f>
        <v>¿Tiene participación en programas de educación y formación ambiental?</v>
      </c>
      <c r="C362" s="147">
        <f>IF(IngresoDatos!C366="x",(5),(0))</f>
        <v>5</v>
      </c>
      <c r="D362" s="147">
        <f>IF(IngresoDatos!D366="x",(3),(0))</f>
        <v>0</v>
      </c>
      <c r="E362" s="147">
        <f>IF(IngresoDatos!E366="x",(1),(0))</f>
        <v>0</v>
      </c>
      <c r="F362" s="148">
        <f>IF(IngresoDatos!F366="x",(x),(0))</f>
        <v>0</v>
      </c>
    </row>
    <row r="363" spans="1:6">
      <c r="A363" s="248"/>
      <c r="B363" s="93" t="str">
        <f>+IngresoDatos!B367</f>
        <v>¿Existe dentro de la Organización una estrategia de seguimiento para la implantación de la política ambiental?</v>
      </c>
      <c r="C363" s="147">
        <f>IF(IngresoDatos!C367="x",(5),(0))</f>
        <v>0</v>
      </c>
      <c r="D363" s="147">
        <f>IF(IngresoDatos!D367="x",(3),(0))</f>
        <v>3</v>
      </c>
      <c r="E363" s="147">
        <f>IF(IngresoDatos!E367="x",(1),(0))</f>
        <v>0</v>
      </c>
      <c r="F363" s="148">
        <f>IF(IngresoDatos!F367="x",(x),(0))</f>
        <v>0</v>
      </c>
    </row>
    <row r="364" spans="1:6">
      <c r="A364" s="248"/>
      <c r="B364" s="143" t="str">
        <f>+IngresoDatos!B368</f>
        <v>¿La Organización realiza campañas internas de concienciación ambiental en todas las áreas de su responsabilidad ?</v>
      </c>
      <c r="C364" s="147">
        <f>IF(IngresoDatos!C368="x",(5),(0))</f>
        <v>0</v>
      </c>
      <c r="D364" s="147">
        <f>IF(IngresoDatos!D368="x",(3),(0))</f>
        <v>3</v>
      </c>
      <c r="E364" s="147">
        <f>IF(IngresoDatos!E368="x",(1),(0))</f>
        <v>0</v>
      </c>
      <c r="F364" s="148">
        <f>IF(IngresoDatos!F368="x",(x),(0))</f>
        <v>0</v>
      </c>
    </row>
    <row r="365" spans="1:6">
      <c r="A365" s="248"/>
      <c r="B365" s="93" t="str">
        <f>+IngresoDatos!B369</f>
        <v>¿Desarrolla periódicamente campañas internas de educación para el consumo consciente y el reciclaje de materiales?</v>
      </c>
      <c r="C365" s="147">
        <f>IF(IngresoDatos!C369="x",(5),(0))</f>
        <v>5</v>
      </c>
      <c r="D365" s="147">
        <f>IF(IngresoDatos!D369="x",(3),(0))</f>
        <v>0</v>
      </c>
      <c r="E365" s="147">
        <f>IF(IngresoDatos!E369="x",(1),(0))</f>
        <v>0</v>
      </c>
      <c r="F365" s="148">
        <f>IF(IngresoDatos!F369="x",(x),(0))</f>
        <v>0</v>
      </c>
    </row>
    <row r="366" spans="1:6" ht="31.5">
      <c r="A366" s="130" t="s">
        <v>68</v>
      </c>
      <c r="B366" s="143" t="str">
        <f>+IngresoDatos!B370</f>
        <v>¿La Organización ha creado un sistema o proyecto  para mejorar las prácticas ambientales?</v>
      </c>
      <c r="C366" s="147">
        <f>IF(IngresoDatos!C370="x",(5),(0))</f>
        <v>5</v>
      </c>
      <c r="D366" s="147">
        <f>IF(IngresoDatos!D370="x",(3),(0))</f>
        <v>0</v>
      </c>
      <c r="E366" s="147">
        <f>IF(IngresoDatos!E370="x",(1),(0))</f>
        <v>0</v>
      </c>
      <c r="F366" s="148">
        <f>IF(IngresoDatos!F370="x",(x),(0))</f>
        <v>0</v>
      </c>
    </row>
    <row r="367" spans="1:6">
      <c r="A367" s="130" t="s">
        <v>69</v>
      </c>
      <c r="B367" s="93" t="str">
        <f>+IngresoDatos!B371</f>
        <v>¿De haber existido, ha solucionado positivamente todas las demandas relacionadas a incidentes presentadas contra ella?</v>
      </c>
      <c r="C367" s="147">
        <f>IF(IngresoDatos!C371="x",(5),(0))</f>
        <v>5</v>
      </c>
      <c r="D367" s="147">
        <f>IF(IngresoDatos!D371="x",(3),(0))</f>
        <v>0</v>
      </c>
      <c r="E367" s="147">
        <f>IF(IngresoDatos!E371="x",(1),(0))</f>
        <v>0</v>
      </c>
      <c r="F367" s="148">
        <f>IF(IngresoDatos!F371="x",(0),(0))</f>
        <v>0</v>
      </c>
    </row>
    <row r="368" spans="1:6">
      <c r="A368" s="248" t="s">
        <v>71</v>
      </c>
      <c r="B368" s="143" t="str">
        <f>+IngresoDatos!B373</f>
        <v xml:space="preserve">¿Presenta reportes del desempeño contra las metas planteadas para los aspectos ambientales? </v>
      </c>
      <c r="C368" s="147">
        <f>IF(IngresoDatos!C372="x",(5),(0))</f>
        <v>5</v>
      </c>
      <c r="D368" s="147">
        <f>IF(IngresoDatos!D372="x",(3),(0))</f>
        <v>0</v>
      </c>
      <c r="E368" s="147">
        <f>IF(IngresoDatos!E372="x",(1),(0))</f>
        <v>0</v>
      </c>
      <c r="F368" s="148">
        <f>IF(IngresoDatos!F372="x",(x),(0))</f>
        <v>0</v>
      </c>
    </row>
    <row r="369" spans="1:6">
      <c r="A369" s="248"/>
      <c r="B369" s="93" t="str">
        <f>+IngresoDatos!B372</f>
        <v>¿En su administración y operación, posee metas y objetivos ambientales?</v>
      </c>
      <c r="C369" s="147">
        <f>IF(IngresoDatos!C373="x",(5),(0))</f>
        <v>5</v>
      </c>
      <c r="D369" s="147">
        <f>IF(IngresoDatos!D373="x",(3),(0))</f>
        <v>0</v>
      </c>
      <c r="E369" s="147">
        <f>IF(IngresoDatos!E373="x",(1),(0))</f>
        <v>0</v>
      </c>
      <c r="F369" s="148">
        <f>IF(IngresoDatos!F373="x",(x),(0))</f>
        <v>0</v>
      </c>
    </row>
    <row r="370" spans="1:6" ht="31.5">
      <c r="A370" s="130" t="s">
        <v>72</v>
      </c>
      <c r="B370" s="93" t="str">
        <f>+IngresoDatos!B374</f>
        <v>¿Cuenta con una política que defina su compromiso general para la prevención de impactos ambientales en su entorno y en sus grupos de interés?</v>
      </c>
      <c r="C370" s="147">
        <f>IF(IngresoDatos!C374="x",(5),(0))</f>
        <v>5</v>
      </c>
      <c r="D370" s="147">
        <f>IF(IngresoDatos!D374="x",(3),(0))</f>
        <v>0</v>
      </c>
      <c r="E370" s="147">
        <f>IF(IngresoDatos!E374="x",(1),(0))</f>
        <v>0</v>
      </c>
      <c r="F370" s="148">
        <f>IF(IngresoDatos!F374="x",(x),(0))</f>
        <v>0</v>
      </c>
    </row>
    <row r="371" spans="1:6">
      <c r="A371" s="130" t="s">
        <v>73</v>
      </c>
      <c r="B371" s="93" t="str">
        <f>+IngresoDatos!B375</f>
        <v>¿La Organización ha sido premiada por su desempeño ambiental?</v>
      </c>
      <c r="C371" s="147">
        <f>IF(IngresoDatos!C375="x",(5),(0))</f>
        <v>0</v>
      </c>
      <c r="D371" s="147">
        <f>IF(IngresoDatos!D375="x",(3),(0))</f>
        <v>0</v>
      </c>
      <c r="E371" s="147">
        <f>IF(IngresoDatos!E375="x",(1),(0))</f>
        <v>1</v>
      </c>
      <c r="F371" s="148">
        <f>IF(IngresoDatos!F375="x",(x),(0))</f>
        <v>0</v>
      </c>
    </row>
    <row r="372" spans="1:6">
      <c r="A372" s="248" t="s">
        <v>519</v>
      </c>
      <c r="B372" s="143" t="str">
        <f>+IngresoDatos!B376</f>
        <v>¿Tiene un área, persona o departamento encargado de temas ambientales?</v>
      </c>
      <c r="C372" s="147">
        <f>IF(IngresoDatos!C376="x",(5),(0))</f>
        <v>5</v>
      </c>
      <c r="D372" s="147">
        <f>IF(IngresoDatos!D376="x",(3),(0))</f>
        <v>0</v>
      </c>
      <c r="E372" s="147">
        <f>IF(IngresoDatos!E376="x",(1),(0))</f>
        <v>0</v>
      </c>
      <c r="F372" s="148">
        <f>IF(IngresoDatos!F376="x",(x),(0))</f>
        <v>0</v>
      </c>
    </row>
    <row r="373" spans="1:6" ht="32.25" thickBot="1">
      <c r="A373" s="249"/>
      <c r="B373" s="122" t="str">
        <f>+IngresoDatos!B377</f>
        <v>¿El área, persona o departamento se encarga de conocer las tendencias ambientales internacionales propias de su sector?</v>
      </c>
      <c r="C373" s="151">
        <f>IF(IngresoDatos!C377="x",(5),(0))</f>
        <v>0</v>
      </c>
      <c r="D373" s="151">
        <f>IF(IngresoDatos!D377="x",(3),(0))</f>
        <v>3</v>
      </c>
      <c r="E373" s="151">
        <f>IF(IngresoDatos!E377="x",(1),(0))</f>
        <v>0</v>
      </c>
      <c r="F373" s="152">
        <f>IF(IngresoDatos!F377="x",(x),(0))</f>
        <v>0</v>
      </c>
    </row>
    <row r="374" spans="1:6">
      <c r="A374" s="157"/>
      <c r="B374" s="144"/>
      <c r="C374" s="110"/>
      <c r="D374" s="110"/>
      <c r="E374" s="110"/>
      <c r="F374" s="110"/>
    </row>
    <row r="375" spans="1:6">
      <c r="A375" s="287" t="s">
        <v>584</v>
      </c>
      <c r="B375" s="288"/>
      <c r="C375" s="288"/>
      <c r="D375" s="288"/>
      <c r="E375" s="288"/>
      <c r="F375" s="289"/>
    </row>
    <row r="376" spans="1:6">
      <c r="A376" s="287" t="s">
        <v>168</v>
      </c>
      <c r="B376" s="288"/>
      <c r="C376" s="288"/>
      <c r="D376" s="288"/>
      <c r="E376" s="288"/>
      <c r="F376" s="289"/>
    </row>
    <row r="377" spans="1:6">
      <c r="A377" s="287" t="s">
        <v>127</v>
      </c>
      <c r="B377" s="288"/>
      <c r="C377" s="288"/>
      <c r="D377" s="288"/>
      <c r="E377" s="288"/>
      <c r="F377" s="289"/>
    </row>
    <row r="378" spans="1:6" ht="31.5">
      <c r="A378" s="252" t="s">
        <v>128</v>
      </c>
      <c r="B378" s="11" t="str">
        <f>+IngresoDatos!B384</f>
        <v>¿Existen programas y prácticas para valorar y administrar los impactos en la(s) comunidad(es), donde la Organización tiene operaciones?</v>
      </c>
      <c r="C378" s="147">
        <f>IF(IngresoDatos!C384="x",(5),(0))</f>
        <v>0</v>
      </c>
      <c r="D378" s="147">
        <f>IF(IngresoDatos!D384="x",(3),(0))</f>
        <v>0</v>
      </c>
      <c r="E378" s="147">
        <f>IF(IngresoDatos!E384="x",(1),(0))</f>
        <v>1</v>
      </c>
      <c r="F378" s="148">
        <f>IF(IngresoDatos!F384="x",(x),(0))</f>
        <v>0</v>
      </c>
    </row>
    <row r="379" spans="1:6" ht="31.5">
      <c r="A379" s="252"/>
      <c r="B379" s="11" t="str">
        <f>+IngresoDatos!B385</f>
        <v>¿Tiene la Organización un sistema de evaluación y gestión de impactos en las comunidades derivados de las operaciones de la Organización?</v>
      </c>
      <c r="C379" s="147">
        <f>IF(IngresoDatos!C385="x",(5),(0))</f>
        <v>0</v>
      </c>
      <c r="D379" s="147">
        <f>IF(IngresoDatos!D385="x",(3),(0))</f>
        <v>0</v>
      </c>
      <c r="E379" s="147">
        <f>IF(IngresoDatos!E385="x",(1),(0))</f>
        <v>1</v>
      </c>
      <c r="F379" s="148">
        <f>IF(IngresoDatos!F385="x",(x),(0))</f>
        <v>0</v>
      </c>
    </row>
    <row r="380" spans="1:6" ht="31.5">
      <c r="A380" s="252"/>
      <c r="B380" s="11" t="str">
        <f>+IngresoDatos!B386</f>
        <v>¿Tiene la Organización un registro de los incidentes suscitados en la comunidad resultado su operación, sus causas, acciones correctivas y preventivas y la eficacia de las mismas?</v>
      </c>
      <c r="C380" s="147">
        <f>IF(IngresoDatos!C386="x",(5),(0))</f>
        <v>0</v>
      </c>
      <c r="D380" s="147">
        <f>IF(IngresoDatos!D386="x",(3),(0))</f>
        <v>0</v>
      </c>
      <c r="E380" s="147">
        <f>IF(IngresoDatos!E386="x",(1),(0))</f>
        <v>1</v>
      </c>
      <c r="F380" s="148">
        <f>IF(IngresoDatos!F386="x",(x),(0))</f>
        <v>0</v>
      </c>
    </row>
    <row r="381" spans="1:6" ht="31.5">
      <c r="A381" s="252"/>
      <c r="B381" s="11" t="str">
        <f>+IngresoDatos!B387</f>
        <v>¿Tiene la Organización un sistema de comunicación con la comunidad que permita retroalimentarse sobre (NET), para el mejor desarrollo de sus actividades?</v>
      </c>
      <c r="C381" s="147">
        <f>IF(IngresoDatos!C387="x",(5),(0))</f>
        <v>0</v>
      </c>
      <c r="D381" s="147">
        <f>IF(IngresoDatos!D387="x",(3),(0))</f>
        <v>0</v>
      </c>
      <c r="E381" s="147">
        <f>IF(IngresoDatos!E387="x",(1),(0))</f>
        <v>1</v>
      </c>
      <c r="F381" s="148">
        <f>IF(IngresoDatos!F387="x",(x),(0))</f>
        <v>0</v>
      </c>
    </row>
    <row r="382" spans="1:6">
      <c r="A382" s="252"/>
      <c r="B382" s="11" t="str">
        <f>+IngresoDatos!B388</f>
        <v>¿Cuenta la Organización con una matriz de riesgos derivados de las relaciones con la comunidad?</v>
      </c>
      <c r="C382" s="147">
        <f>IF(IngresoDatos!C388="x",(5),(0))</f>
        <v>0</v>
      </c>
      <c r="D382" s="147">
        <f>IF(IngresoDatos!D388="x",(3),(0))</f>
        <v>0</v>
      </c>
      <c r="E382" s="147">
        <f>IF(IngresoDatos!E388="x",(1),(0))</f>
        <v>1</v>
      </c>
      <c r="F382" s="148">
        <f>IF(IngresoDatos!F388="x",(x),(0))</f>
        <v>0</v>
      </c>
    </row>
    <row r="383" spans="1:6" ht="15" customHeight="1">
      <c r="A383" s="287" t="s">
        <v>143</v>
      </c>
      <c r="B383" s="288"/>
      <c r="C383" s="288"/>
      <c r="D383" s="288"/>
      <c r="E383" s="288"/>
      <c r="F383" s="289"/>
    </row>
    <row r="384" spans="1:6">
      <c r="A384" s="267" t="s">
        <v>144</v>
      </c>
      <c r="B384" s="11" t="str">
        <f>+IngresoDatos!B390</f>
        <v>¿Alguna Política de la Organización contempla medidas ante incumplimiento de leyes o regulaciones?</v>
      </c>
      <c r="C384" s="147">
        <f>IF(IngresoDatos!C390="x",(5),(0))</f>
        <v>5</v>
      </c>
      <c r="D384" s="147">
        <f>IF(IngresoDatos!D390="x",(3),(0))</f>
        <v>0</v>
      </c>
      <c r="E384" s="147">
        <f>IF(IngresoDatos!E390="x",(1),(0))</f>
        <v>0</v>
      </c>
      <c r="F384" s="148">
        <f>IF(IngresoDatos!F390="x",(x),(0))</f>
        <v>0</v>
      </c>
    </row>
    <row r="385" spans="1:6">
      <c r="A385" s="267"/>
      <c r="B385" s="11" t="str">
        <f>+IngresoDatos!B391</f>
        <v>¿La Organización se encuentra al día en el cumplimiento de leyes y reglamentos aplicables a su gestión?</v>
      </c>
      <c r="C385" s="147">
        <f>IF(IngresoDatos!C391="x",(5),(0))</f>
        <v>5</v>
      </c>
      <c r="D385" s="147">
        <f>IF(IngresoDatos!D391="x",(3),(0))</f>
        <v>0</v>
      </c>
      <c r="E385" s="147">
        <f>IF(IngresoDatos!E391="x",(1),(0))</f>
        <v>0</v>
      </c>
      <c r="F385" s="148">
        <f>IF(IngresoDatos!F391="x",(x),(0))</f>
        <v>0</v>
      </c>
    </row>
    <row r="386" spans="1:6" ht="31.5">
      <c r="A386" s="267"/>
      <c r="B386" s="11" t="str">
        <f>+IngresoDatos!B392</f>
        <v>¿La política de la Organización contempla medidas ante incumplimiento de leyes y reglamentos por parte de proveedores?</v>
      </c>
      <c r="C386" s="147">
        <f>IF(IngresoDatos!C392="x",(5),(0))</f>
        <v>0</v>
      </c>
      <c r="D386" s="147">
        <f>IF(IngresoDatos!D392="x",(3),(0))</f>
        <v>3</v>
      </c>
      <c r="E386" s="147">
        <f>IF(IngresoDatos!E392="x",(1),(0))</f>
        <v>0</v>
      </c>
      <c r="F386" s="148">
        <f>IF(IngresoDatos!F392="x",(x),(0))</f>
        <v>0</v>
      </c>
    </row>
    <row r="387" spans="1:6">
      <c r="A387" s="267" t="s">
        <v>64</v>
      </c>
      <c r="B387" s="11" t="str">
        <f>+IngresoDatos!B393</f>
        <v>¿Conoce todas las leyes de aspecto social nacionales, que aplican a sus procesos?</v>
      </c>
      <c r="C387" s="147">
        <f>IF(IngresoDatos!C393="x",(5),(0))</f>
        <v>5</v>
      </c>
      <c r="D387" s="147">
        <f>IF(IngresoDatos!D393="x",(3),(0))</f>
        <v>0</v>
      </c>
      <c r="E387" s="147">
        <f>IF(IngresoDatos!E393="x",(1),(0))</f>
        <v>0</v>
      </c>
      <c r="F387" s="148">
        <f>IF(IngresoDatos!F393="x",(x),(0))</f>
        <v>0</v>
      </c>
    </row>
    <row r="388" spans="1:6">
      <c r="A388" s="267"/>
      <c r="B388" s="11" t="str">
        <f>+IngresoDatos!B394</f>
        <v>¿Tiene métodos para informarse o conocer sobre nuevas leyes?</v>
      </c>
      <c r="C388" s="147">
        <f>IF(IngresoDatos!C394="x",(5),(0))</f>
        <v>5</v>
      </c>
      <c r="D388" s="147">
        <f>IF(IngresoDatos!D394="x",(3),(0))</f>
        <v>0</v>
      </c>
      <c r="E388" s="147">
        <f>IF(IngresoDatos!E394="x",(1),(0))</f>
        <v>0</v>
      </c>
      <c r="F388" s="148">
        <f>IF(IngresoDatos!F394="x",(x),(0))</f>
        <v>0</v>
      </c>
    </row>
    <row r="389" spans="1:6">
      <c r="A389" s="267"/>
      <c r="B389" s="11" t="str">
        <f>+IngresoDatos!B395</f>
        <v>¿Cumple todas las leyes de aspecto social nacionales e internacionales, aplicables a su giro de Negocio?</v>
      </c>
      <c r="C389" s="147">
        <f>IF(IngresoDatos!C395="x",(5),(0))</f>
        <v>5</v>
      </c>
      <c r="D389" s="147">
        <f>IF(IngresoDatos!D395="x",(3),(0))</f>
        <v>0</v>
      </c>
      <c r="E389" s="147">
        <f>IF(IngresoDatos!E395="x",(1),(0))</f>
        <v>0</v>
      </c>
      <c r="F389" s="148">
        <f>IF(IngresoDatos!F395="x",(x),(0))</f>
        <v>0</v>
      </c>
    </row>
    <row r="390" spans="1:6">
      <c r="A390" s="267"/>
      <c r="B390" s="11" t="str">
        <f>+IngresoDatos!B396</f>
        <v>¿Participa en comités /consejos locales, o regionales, para discutir la cuestión social con el gobierno y la comunidad?</v>
      </c>
      <c r="C390" s="147">
        <f>IF(IngresoDatos!C396="x",(5),(0))</f>
        <v>0</v>
      </c>
      <c r="D390" s="147">
        <f>IF(IngresoDatos!D396="x",(3),(0))</f>
        <v>0</v>
      </c>
      <c r="E390" s="147">
        <f>IF(IngresoDatos!E396="x",(1),(0))</f>
        <v>1</v>
      </c>
      <c r="F390" s="148">
        <f>IF(IngresoDatos!F396="x",(x),(0))</f>
        <v>0</v>
      </c>
    </row>
    <row r="391" spans="1:6">
      <c r="A391" s="267"/>
      <c r="B391" s="11" t="str">
        <f>+IngresoDatos!B397</f>
        <v>¿Posee certificaciones para prácticas  de aspecto social  obtenidas de terceras partes?</v>
      </c>
      <c r="C391" s="147">
        <f>IF(IngresoDatos!C397="x",(5),(0))</f>
        <v>0</v>
      </c>
      <c r="D391" s="147">
        <f>IF(IngresoDatos!D397="x",(3),(0))</f>
        <v>0</v>
      </c>
      <c r="E391" s="147">
        <f>IF(IngresoDatos!E397="x",(1),(0))</f>
        <v>1</v>
      </c>
      <c r="F391" s="148">
        <f>IF(IngresoDatos!F397="x",(x),(0))</f>
        <v>0</v>
      </c>
    </row>
    <row r="392" spans="1:6">
      <c r="A392" s="267"/>
      <c r="B392" s="11" t="str">
        <f>+IngresoDatos!B398</f>
        <v>¿Posee una Política formal de relación con la sociedad?</v>
      </c>
      <c r="C392" s="147">
        <f>IF(IngresoDatos!C398="x",(5),(0))</f>
        <v>5</v>
      </c>
      <c r="D392" s="147">
        <f>IF(IngresoDatos!D398="x",(3),(0))</f>
        <v>0</v>
      </c>
      <c r="E392" s="147">
        <f>IF(IngresoDatos!E398="x",(1),(0))</f>
        <v>0</v>
      </c>
      <c r="F392" s="148">
        <f>IF(IngresoDatos!F398="x",(x),(0))</f>
        <v>0</v>
      </c>
    </row>
    <row r="393" spans="1:6" ht="31.5">
      <c r="A393" s="267"/>
      <c r="B393" s="11" t="str">
        <f>+IngresoDatos!B399</f>
        <v>¿Mantiene comités permanentes o grupos de trabajo con, la participación de liderazgos locales para analizar sus actividades y monitorear sus impactos?</v>
      </c>
      <c r="C393" s="147">
        <f>IF(IngresoDatos!C399="x",(5),(0))</f>
        <v>0</v>
      </c>
      <c r="D393" s="147">
        <f>IF(IngresoDatos!D399="x",(3),(0))</f>
        <v>0</v>
      </c>
      <c r="E393" s="147">
        <f>IF(IngresoDatos!E399="x",(1),(0))</f>
        <v>1</v>
      </c>
      <c r="F393" s="148">
        <f>IF(IngresoDatos!F399="x",(x),(0))</f>
        <v>0</v>
      </c>
    </row>
    <row r="394" spans="1:6">
      <c r="A394" s="267"/>
      <c r="B394" s="11" t="str">
        <f>+IngresoDatos!B400</f>
        <v>¿La inversión social es un componente integral de la planificación estratégica?</v>
      </c>
      <c r="C394" s="147">
        <f>IF(IngresoDatos!C400="x",(5),(0))</f>
        <v>5</v>
      </c>
      <c r="D394" s="147">
        <f>IF(IngresoDatos!D400="x",(3),(0))</f>
        <v>0</v>
      </c>
      <c r="E394" s="147">
        <f>IF(IngresoDatos!E400="x",(1),(0))</f>
        <v>0</v>
      </c>
      <c r="F394" s="148">
        <f>IF(IngresoDatos!F400="x",(x),(0))</f>
        <v>0</v>
      </c>
    </row>
    <row r="395" spans="1:6" ht="31.5">
      <c r="A395" s="139" t="s">
        <v>66</v>
      </c>
      <c r="B395" s="11" t="str">
        <f>+IngresoDatos!B401</f>
        <v>¿Revisa periódicamente el avance en sus intentos de optimizar los procedimientos de seguimiento, medición, acción correctiva y preventiva?</v>
      </c>
      <c r="C395" s="147">
        <f>IF(IngresoDatos!C401="x",(5),(0))</f>
        <v>0</v>
      </c>
      <c r="D395" s="147">
        <f>IF(IngresoDatos!D401="x",(3),(0))</f>
        <v>3</v>
      </c>
      <c r="E395" s="147">
        <f>IF(IngresoDatos!E401="x",(1),(0))</f>
        <v>0</v>
      </c>
      <c r="F395" s="148">
        <f>IF(IngresoDatos!F401="x",(x),(0))</f>
        <v>0</v>
      </c>
    </row>
    <row r="396" spans="1:6">
      <c r="A396" s="267" t="s">
        <v>67</v>
      </c>
      <c r="B396" s="11" t="str">
        <f>+IngresoDatos!B402</f>
        <v>¿Tiene participación en programas de educación y formación, en temas sociales?</v>
      </c>
      <c r="C396" s="147">
        <f>IF(IngresoDatos!C402="x",(5),(0))</f>
        <v>0</v>
      </c>
      <c r="D396" s="147">
        <f>IF(IngresoDatos!D402="x",(3),(0))</f>
        <v>0</v>
      </c>
      <c r="E396" s="147">
        <f>IF(IngresoDatos!E402="x",(1),(0))</f>
        <v>1</v>
      </c>
      <c r="F396" s="148">
        <f>IF(IngresoDatos!F402="x",(x),(0))</f>
        <v>0</v>
      </c>
    </row>
    <row r="397" spans="1:6">
      <c r="A397" s="267"/>
      <c r="B397" s="11" t="str">
        <f>+IngresoDatos!B403</f>
        <v>¿Realiza campañas internas de motivación, para promover sugerencias de acciones o proyectos sociales?</v>
      </c>
      <c r="C397" s="147">
        <f>IF(IngresoDatos!C403="x",(5),(0))</f>
        <v>5</v>
      </c>
      <c r="D397" s="147">
        <f>IF(IngresoDatos!D403="x",(3),(0))</f>
        <v>0</v>
      </c>
      <c r="E397" s="147">
        <f>IF(IngresoDatos!E403="x",(1),(0))</f>
        <v>0</v>
      </c>
      <c r="F397" s="148">
        <f>IF(IngresoDatos!F403="x",(x),(0))</f>
        <v>0</v>
      </c>
    </row>
    <row r="398" spans="1:6" ht="47.25">
      <c r="A398" s="267"/>
      <c r="B398" s="11" t="str">
        <f>+IngresoDatos!B404</f>
        <v>¿Posee un programa social estructurado o inversión social privada, que cuente con un mecanismo propio de autosustento, estando asegurada su continuidad a largo plazo (fondo patrimonial y/o porcentaje fijo sobre la facturación de la Organización)?</v>
      </c>
      <c r="C398" s="147">
        <f>IF(IngresoDatos!C404="x",(5),(0))</f>
        <v>0</v>
      </c>
      <c r="D398" s="147">
        <f>IF(IngresoDatos!D404="x",(3),(0))</f>
        <v>3</v>
      </c>
      <c r="E398" s="147">
        <f>IF(IngresoDatos!E404="x",(1),(0))</f>
        <v>0</v>
      </c>
      <c r="F398" s="148">
        <f>IF(IngresoDatos!F404="x",(x),(0))</f>
        <v>0</v>
      </c>
    </row>
    <row r="399" spans="1:6">
      <c r="A399" s="267"/>
      <c r="B399" s="11" t="str">
        <f>+IngresoDatos!B405</f>
        <v xml:space="preserve">¿Involucra a las Organizaciones o liderazgos locales, en el diseño y en la implementación de los proyectos sociales? </v>
      </c>
      <c r="C399" s="147">
        <f>IF(IngresoDatos!C405="x",(5),(0))</f>
        <v>0</v>
      </c>
      <c r="D399" s="147">
        <f>IF(IngresoDatos!D405="x",(3),(0))</f>
        <v>0</v>
      </c>
      <c r="E399" s="147">
        <f>IF(IngresoDatos!E405="x",(1),(0))</f>
        <v>1</v>
      </c>
      <c r="F399" s="148">
        <f>IF(IngresoDatos!F405="x",(x),(0))</f>
        <v>0</v>
      </c>
    </row>
    <row r="400" spans="1:6">
      <c r="A400" s="267"/>
      <c r="B400" s="11" t="str">
        <f>+IngresoDatos!B406</f>
        <v>¿Intercede frente a otros organismos, públicos o privados, para la concreción de esos proyectos?</v>
      </c>
      <c r="C400" s="147">
        <f>IF(IngresoDatos!C406="x",(5),(0))</f>
        <v>0</v>
      </c>
      <c r="D400" s="147">
        <f>IF(IngresoDatos!D406="x",(3),(0))</f>
        <v>0</v>
      </c>
      <c r="E400" s="147">
        <f>IF(IngresoDatos!E406="x",(1),(0))</f>
        <v>1</v>
      </c>
      <c r="F400" s="148">
        <f>IF(IngresoDatos!F406="x",(x),(0))</f>
        <v>0</v>
      </c>
    </row>
    <row r="401" spans="1:6">
      <c r="A401" s="267"/>
      <c r="B401" s="11" t="str">
        <f>+IngresoDatos!B407</f>
        <v>¿Motiva y facilita para que su personal  realice trabajos voluntarios en la comunidad?</v>
      </c>
      <c r="C401" s="147">
        <f>IF(IngresoDatos!C407="x",(5),(0))</f>
        <v>5</v>
      </c>
      <c r="D401" s="147">
        <f>IF(IngresoDatos!D407="x",(3),(0))</f>
        <v>0</v>
      </c>
      <c r="E401" s="147">
        <f>IF(IngresoDatos!E407="x",(1),(0))</f>
        <v>0</v>
      </c>
      <c r="F401" s="148">
        <f>IF(IngresoDatos!F407="x",(x),(0))</f>
        <v>0</v>
      </c>
    </row>
    <row r="402" spans="1:6" ht="31.5">
      <c r="A402" s="139" t="s">
        <v>68</v>
      </c>
      <c r="B402" s="11" t="str">
        <f>+IngresoDatos!B408</f>
        <v>¿La Organización ha creado algún sistema o proyecto para mejorar las prácticas de aspecto social?</v>
      </c>
      <c r="C402" s="147">
        <f>IF(IngresoDatos!C408="x",(5),(0))</f>
        <v>5</v>
      </c>
      <c r="D402" s="147">
        <f>IF(IngresoDatos!D408="x",(3),(0))</f>
        <v>0</v>
      </c>
      <c r="E402" s="147">
        <f>IF(IngresoDatos!E408="x",(1),(0))</f>
        <v>0</v>
      </c>
      <c r="F402" s="148">
        <f>IF(IngresoDatos!F408="x",(x),(0))</f>
        <v>0</v>
      </c>
    </row>
    <row r="403" spans="1:6" ht="31.5">
      <c r="A403" s="140" t="s">
        <v>69</v>
      </c>
      <c r="B403" s="11" t="str">
        <f>+IngresoDatos!B409</f>
        <v>De haber existido, ¿la Organización ha solucionado positivamente todas las demandas de aspecto social  presentadas contra ella?</v>
      </c>
      <c r="C403" s="147">
        <f>IF(IngresoDatos!C409="x",(5),(0))</f>
        <v>0</v>
      </c>
      <c r="D403" s="147">
        <f>IF(IngresoDatos!D409="x",(3),(0))</f>
        <v>0</v>
      </c>
      <c r="E403" s="147">
        <f>IF(IngresoDatos!E409="x",(1),(0))</f>
        <v>0</v>
      </c>
      <c r="F403" s="148" t="str">
        <f>IF(IngresoDatos!F409="x",("x"),(0))</f>
        <v>x</v>
      </c>
    </row>
    <row r="404" spans="1:6" ht="22.5" customHeight="1">
      <c r="A404" s="267" t="s">
        <v>71</v>
      </c>
      <c r="B404" s="11" t="str">
        <f>+IngresoDatos!B411</f>
        <v xml:space="preserve">¿Presenta reportes del desempeño contra las metas planteadas para el aspecto social ? </v>
      </c>
      <c r="C404" s="147">
        <f>IF(IngresoDatos!C410="x",(5),(0))</f>
        <v>5</v>
      </c>
      <c r="D404" s="147">
        <f>IF(IngresoDatos!D410="x",(3),(0))</f>
        <v>0</v>
      </c>
      <c r="E404" s="147">
        <f>IF(IngresoDatos!E410="x",(1),(0))</f>
        <v>0</v>
      </c>
      <c r="F404" s="148">
        <f>IF(IngresoDatos!F410="x",(0),(0))</f>
        <v>0</v>
      </c>
    </row>
    <row r="405" spans="1:6">
      <c r="A405" s="267"/>
      <c r="B405" s="11" t="str">
        <f>+IngresoDatos!B412</f>
        <v>¿Basa sus objetivos en los fundamentos de regulación internacional, aplicables a su Giro de Negocio?</v>
      </c>
      <c r="C405" s="147">
        <f>IF(IngresoDatos!C411="x",(5),(0))</f>
        <v>0</v>
      </c>
      <c r="D405" s="147">
        <f>IF(IngresoDatos!D411="x",(3),(0))</f>
        <v>3</v>
      </c>
      <c r="E405" s="147">
        <f>IF(IngresoDatos!E411="x",(1),(0))</f>
        <v>0</v>
      </c>
      <c r="F405" s="148">
        <f>IF(IngresoDatos!F411="x",(x),(0))</f>
        <v>0</v>
      </c>
    </row>
    <row r="406" spans="1:6">
      <c r="A406" s="267"/>
      <c r="B406" s="11" t="str">
        <f>+IngresoDatos!B410</f>
        <v>¿En su administración y operación, posee metas y objetivos en el ámbito social?</v>
      </c>
      <c r="C406" s="147">
        <f>IF(IngresoDatos!C412="x",(5),(0))</f>
        <v>5</v>
      </c>
      <c r="D406" s="147">
        <f>IF(IngresoDatos!D412="x",(3),(0))</f>
        <v>0</v>
      </c>
      <c r="E406" s="147">
        <f>IF(IngresoDatos!E412="x",(1),(0))</f>
        <v>0</v>
      </c>
      <c r="F406" s="148">
        <f>IF(IngresoDatos!F412="x",(x),(0))</f>
        <v>0</v>
      </c>
    </row>
    <row r="407" spans="1:6" ht="31.5">
      <c r="A407" s="267" t="s">
        <v>72</v>
      </c>
      <c r="B407" s="11" t="str">
        <f>+IngresoDatos!B413</f>
        <v>¿Se recoge en algún documento formal el compromiso general de la Organización para la prevención de incidentes de aspecto social  en su entorno y en sus grupos de interés?</v>
      </c>
      <c r="C407" s="147">
        <f>IF(IngresoDatos!C413="x",(5),(0))</f>
        <v>0</v>
      </c>
      <c r="D407" s="147">
        <f>IF(IngresoDatos!D413="x",(3),(0))</f>
        <v>0</v>
      </c>
      <c r="E407" s="147">
        <f>IF(IngresoDatos!E413="x",(1),(0))</f>
        <v>1</v>
      </c>
      <c r="F407" s="148">
        <f>IF(IngresoDatos!F413="x",(x),(0))</f>
        <v>0</v>
      </c>
    </row>
    <row r="408" spans="1:6">
      <c r="A408" s="267"/>
      <c r="B408" s="11" t="str">
        <f>+IngresoDatos!B414</f>
        <v xml:space="preserve">¿Se encuentra asociado con entidades locales, buscando influenciar sobre las políticas públicas? </v>
      </c>
      <c r="C408" s="147">
        <f>IF(IngresoDatos!C414="x",(5),(0))</f>
        <v>0</v>
      </c>
      <c r="D408" s="147">
        <f>IF(IngresoDatos!D414="x",(3),(0))</f>
        <v>0</v>
      </c>
      <c r="E408" s="147">
        <f>IF(IngresoDatos!E414="x",(1),(0))</f>
        <v>1</v>
      </c>
      <c r="F408" s="148">
        <f>IF(IngresoDatos!F414="x",(x),(0))</f>
        <v>0</v>
      </c>
    </row>
    <row r="409" spans="1:6">
      <c r="A409" s="267"/>
      <c r="B409" s="11" t="str">
        <f>+IngresoDatos!B415</f>
        <v>¿Establece alianzas y participa de redes sociales, a fin de maximizar su contribución al desarrollo local?</v>
      </c>
      <c r="C409" s="147">
        <f>IF(IngresoDatos!C415="x",(5),(0))</f>
        <v>0</v>
      </c>
      <c r="D409" s="147">
        <f>IF(IngresoDatos!D415="x",(3),(0))</f>
        <v>0</v>
      </c>
      <c r="E409" s="147">
        <f>IF(IngresoDatos!E415="x",(1),(0))</f>
        <v>1</v>
      </c>
      <c r="F409" s="148">
        <f>IF(IngresoDatos!F415="x",(x),(0))</f>
        <v>0</v>
      </c>
    </row>
    <row r="410" spans="1:6">
      <c r="A410" s="140" t="s">
        <v>73</v>
      </c>
      <c r="B410" s="11" t="str">
        <f>+IngresoDatos!B416</f>
        <v>¿La Organización ha sido premiada por su desempeño en el aspecto social?</v>
      </c>
      <c r="C410" s="147">
        <f>IF(IngresoDatos!C416="x",(5),(0))</f>
        <v>0</v>
      </c>
      <c r="D410" s="147">
        <f>IF(IngresoDatos!D416="x",(3),(0))</f>
        <v>0</v>
      </c>
      <c r="E410" s="147">
        <f>IF(IngresoDatos!E416="x",(1),(0))</f>
        <v>1</v>
      </c>
      <c r="F410" s="148">
        <f>IF(IngresoDatos!F416="x",(x),(0))</f>
        <v>0</v>
      </c>
    </row>
    <row r="411" spans="1:6" ht="22.5" customHeight="1">
      <c r="A411" s="267" t="s">
        <v>75</v>
      </c>
      <c r="B411" s="11" t="str">
        <f>+IngresoDatos!B417</f>
        <v>¿Tiene un área, persona o departamento encargado de temas de aspecto social?</v>
      </c>
      <c r="C411" s="147">
        <f>IF(IngresoDatos!C417="x",(5),(0))</f>
        <v>5</v>
      </c>
      <c r="D411" s="147">
        <f>IF(IngresoDatos!D417="x",(3),(0))</f>
        <v>0</v>
      </c>
      <c r="E411" s="147">
        <f>IF(IngresoDatos!E417="x",(1),(0))</f>
        <v>0</v>
      </c>
      <c r="F411" s="148">
        <f>IF(IngresoDatos!F417="x",(x),(0))</f>
        <v>0</v>
      </c>
    </row>
    <row r="412" spans="1:6">
      <c r="A412" s="267"/>
      <c r="B412" s="11" t="str">
        <f>+IngresoDatos!B418</f>
        <v>¿El área, persona o departamento se encarga de conocer las tendencias  de aspecto social  propias de su sector?</v>
      </c>
      <c r="C412" s="147">
        <f>IF(IngresoDatos!C418="x",(5),(0))</f>
        <v>5</v>
      </c>
      <c r="D412" s="147">
        <f>IF(IngresoDatos!D418="x",(3),(0))</f>
        <v>0</v>
      </c>
      <c r="E412" s="147">
        <f>IF(IngresoDatos!E418="x",(1),(0))</f>
        <v>0</v>
      </c>
      <c r="F412" s="148">
        <f>IF(IngresoDatos!F418="x",(x),(0))</f>
        <v>0</v>
      </c>
    </row>
    <row r="413" spans="1:6">
      <c r="A413" s="287" t="s">
        <v>438</v>
      </c>
      <c r="B413" s="288"/>
      <c r="C413" s="288"/>
      <c r="D413" s="288"/>
      <c r="E413" s="288"/>
      <c r="F413" s="289"/>
    </row>
    <row r="414" spans="1:6" ht="31.5">
      <c r="A414" s="252" t="s">
        <v>439</v>
      </c>
      <c r="B414" s="84" t="str">
        <f>+IngresoDatos!B420</f>
        <v>¿Existen procedimientos y políticas en la Organización que aseguren la comunicación regular con los grupos o partes interesadas?</v>
      </c>
      <c r="C414" s="147">
        <f>IF(IngresoDatos!C420="x",(5),(0))</f>
        <v>0</v>
      </c>
      <c r="D414" s="147">
        <f>IF(IngresoDatos!D420="x",(3),(0))</f>
        <v>0</v>
      </c>
      <c r="E414" s="147">
        <f>IF(IngresoDatos!E420="x",(1),(0))</f>
        <v>1</v>
      </c>
      <c r="F414" s="148">
        <f>IF(IngresoDatos!F420="x",(x),(0))</f>
        <v>0</v>
      </c>
    </row>
    <row r="415" spans="1:6">
      <c r="A415" s="252"/>
      <c r="B415" s="154" t="str">
        <f>+IngresoDatos!B421</f>
        <v>¿La opinión de las partes interesadas es incluida en las decisiones sobre política u operaciones de la Organización?</v>
      </c>
      <c r="C415" s="147">
        <f>IF(IngresoDatos!C421="x",(5),(0))</f>
        <v>0</v>
      </c>
      <c r="D415" s="147">
        <f>IF(IngresoDatos!D421="x",(3),(0))</f>
        <v>0</v>
      </c>
      <c r="E415" s="147">
        <f>IF(IngresoDatos!E421="x",(1),(0))</f>
        <v>1</v>
      </c>
      <c r="F415" s="148">
        <f>IF(IngresoDatos!F421="x",(x),(0))</f>
        <v>0</v>
      </c>
    </row>
    <row r="416" spans="1:6">
      <c r="A416" s="252"/>
      <c r="B416" s="84" t="str">
        <f>+IngresoDatos!B422</f>
        <v>¿La Organización tiene indicadores de desempeño resultantes del diálogo con las partes interesadas?</v>
      </c>
      <c r="C416" s="147">
        <f>IF(IngresoDatos!C422="x",(5),(0))</f>
        <v>0</v>
      </c>
      <c r="D416" s="147">
        <f>IF(IngresoDatos!D422="x",(3),(0))</f>
        <v>0</v>
      </c>
      <c r="E416" s="147">
        <f>IF(IngresoDatos!E422="x",(1),(0))</f>
        <v>1</v>
      </c>
      <c r="F416" s="148">
        <f>IF(IngresoDatos!F422="x",(x),(0))</f>
        <v>0</v>
      </c>
    </row>
    <row r="417" spans="1:6">
      <c r="A417" s="252"/>
      <c r="B417" s="84" t="str">
        <f>+IngresoDatos!B423</f>
        <v>¿Mantiene comunicación regular con grupos o partes interesadas que critiquen la naturaleza de sus procesos, servicios?</v>
      </c>
      <c r="C417" s="147">
        <f>IF(IngresoDatos!C423="x",(5),(0))</f>
        <v>5</v>
      </c>
      <c r="D417" s="147">
        <f>IF(IngresoDatos!D423="x",(3),(0))</f>
        <v>0</v>
      </c>
      <c r="E417" s="147">
        <f>IF(IngresoDatos!E423="x",(1),(0))</f>
        <v>0</v>
      </c>
      <c r="F417" s="148">
        <f>IF(IngresoDatos!F423="x",(x),(0))</f>
        <v>0</v>
      </c>
    </row>
    <row r="418" spans="1:6">
      <c r="A418" s="252"/>
      <c r="B418" s="84" t="str">
        <f>+IngresoDatos!B424</f>
        <v>¿Cuenta con procedimientos para definir efectivamente sus partes interesadas (stakeholders) ?</v>
      </c>
      <c r="C418" s="147">
        <f>IF(IngresoDatos!C424="x",(5),(0))</f>
        <v>0</v>
      </c>
      <c r="D418" s="147">
        <f>IF(IngresoDatos!D424="x",(3),(0))</f>
        <v>0</v>
      </c>
      <c r="E418" s="147">
        <f>IF(IngresoDatos!E424="x",(1),(0))</f>
        <v>1</v>
      </c>
      <c r="F418" s="148">
        <f>IF(IngresoDatos!F424="x",(x),(0))</f>
        <v>0</v>
      </c>
    </row>
    <row r="419" spans="1:6">
      <c r="A419" s="252" t="s">
        <v>443</v>
      </c>
      <c r="B419" s="154" t="str">
        <f>+IngresoDatos!B425</f>
        <v>¿Posee mecanismos para comunicarse y relacionarse con la competencia, promoviendo así una competencia leal?</v>
      </c>
      <c r="C419" s="147">
        <f>IF(IngresoDatos!C425="x",(5),(0))</f>
        <v>0</v>
      </c>
      <c r="D419" s="147">
        <f>IF(IngresoDatos!D425="x",(3),(0))</f>
        <v>0</v>
      </c>
      <c r="E419" s="147">
        <f>IF(IngresoDatos!E425="x",(1),(0))</f>
        <v>1</v>
      </c>
      <c r="F419" s="148">
        <f>IF(IngresoDatos!F425="x",(x),(0))</f>
        <v>0</v>
      </c>
    </row>
    <row r="420" spans="1:6">
      <c r="A420" s="252"/>
      <c r="B420" s="84" t="str">
        <f>+IngresoDatos!B426</f>
        <v>¿Tiene acuerdos de responsabilidad y respeto de la libre competencia?</v>
      </c>
      <c r="C420" s="147">
        <f>IF(IngresoDatos!C426="x",(5),(0))</f>
        <v>0</v>
      </c>
      <c r="D420" s="147">
        <f>IF(IngresoDatos!D426="x",(3),(0))</f>
        <v>0</v>
      </c>
      <c r="E420" s="147">
        <f>IF(IngresoDatos!E426="x",(1),(0))</f>
        <v>1</v>
      </c>
      <c r="F420" s="148">
        <f>IF(IngresoDatos!F426="x",(x),(0))</f>
        <v>0</v>
      </c>
    </row>
    <row r="421" spans="1:6" ht="31.5">
      <c r="A421" s="252"/>
      <c r="B421" s="84" t="str">
        <f>+IngresoDatos!B427</f>
        <v>¿La política sobre competencia desleal prevé reglas sobre piratería, evasión fiscal, contrabando, adulteración de productos o servicios y de marcas?</v>
      </c>
      <c r="C421" s="147">
        <f>IF(IngresoDatos!C427="x",(5),(0))</f>
        <v>0</v>
      </c>
      <c r="D421" s="147">
        <f>IF(IngresoDatos!D427="x",(3),(0))</f>
        <v>0</v>
      </c>
      <c r="E421" s="147">
        <f>IF(IngresoDatos!E427="x",(1),(0))</f>
        <v>1</v>
      </c>
      <c r="F421" s="148">
        <f>IF(IngresoDatos!F427="x",(x),(0))</f>
        <v>0</v>
      </c>
    </row>
    <row r="422" spans="1:6" ht="31.5">
      <c r="A422" s="252"/>
      <c r="B422" s="84" t="str">
        <f>+IngresoDatos!B428</f>
        <v>¿Prohíbe explícitamente la utilización de toda práctica ilegal (corrupción, soborno, doble contabilidad, etc.) para obtener ventajas competitivas?</v>
      </c>
      <c r="C422" s="147">
        <f>IF(IngresoDatos!C428="x",(5),(0))</f>
        <v>0</v>
      </c>
      <c r="D422" s="147">
        <f>IF(IngresoDatos!D428="x",(3),(0))</f>
        <v>0</v>
      </c>
      <c r="E422" s="147">
        <f>IF(IngresoDatos!E428="x",(1),(0))</f>
        <v>1</v>
      </c>
      <c r="F422" s="148">
        <f>IF(IngresoDatos!F428="x",(x),(0))</f>
        <v>0</v>
      </c>
    </row>
    <row r="423" spans="1:6" ht="31.5">
      <c r="A423" s="252"/>
      <c r="B423" s="84" t="str">
        <f>+IngresoDatos!B429</f>
        <v>¿Es una práctica cotidiana NO utilizar los defectos o deficiencias de los productos y servicios de la competencia para promover sus productos y servicios?</v>
      </c>
      <c r="C423" s="147">
        <f>IF(IngresoDatos!C429="x",(5),(0))</f>
        <v>5</v>
      </c>
      <c r="D423" s="147">
        <f>IF(IngresoDatos!D429="x",(3),(0))</f>
        <v>0</v>
      </c>
      <c r="E423" s="147">
        <f>IF(IngresoDatos!E429="x",(1),(0))</f>
        <v>0</v>
      </c>
      <c r="F423" s="148">
        <f>IF(IngresoDatos!F429="x",(x),(0))</f>
        <v>0</v>
      </c>
    </row>
    <row r="424" spans="1:6">
      <c r="A424" s="252"/>
      <c r="B424" s="84" t="str">
        <f>+IngresoDatos!B430</f>
        <v>¿Expone públicamente sus principios con relación a la competencia?</v>
      </c>
      <c r="C424" s="147">
        <f>IF(IngresoDatos!C430="x",(5),(0))</f>
        <v>0</v>
      </c>
      <c r="D424" s="147">
        <f>IF(IngresoDatos!D430="x",(3),(0))</f>
        <v>0</v>
      </c>
      <c r="E424" s="147">
        <f>IF(IngresoDatos!E430="x",(1),(0))</f>
        <v>1</v>
      </c>
      <c r="F424" s="148">
        <f>IF(IngresoDatos!F430="x",(x),(0))</f>
        <v>0</v>
      </c>
    </row>
    <row r="425" spans="1:6">
      <c r="A425" s="252" t="s">
        <v>447</v>
      </c>
      <c r="B425" s="84" t="str">
        <f>+IngresoDatos!B431</f>
        <v>¿Presenta públicamente su  Balance Económico y Financiero?</v>
      </c>
      <c r="C425" s="147">
        <f>IF(IngresoDatos!C431="x",(5),(0))</f>
        <v>5</v>
      </c>
      <c r="D425" s="147">
        <f>IF(IngresoDatos!D431="x",(3),(0))</f>
        <v>0</v>
      </c>
      <c r="E425" s="147">
        <f>IF(IngresoDatos!E431="x",(1),(0))</f>
        <v>0</v>
      </c>
      <c r="F425" s="148">
        <f>IF(IngresoDatos!F431="x",(x),(0))</f>
        <v>0</v>
      </c>
    </row>
    <row r="426" spans="1:6">
      <c r="A426" s="252"/>
      <c r="B426" s="84" t="str">
        <f>+IngresoDatos!B432</f>
        <v>¿El informe económico es auditado por terceros?</v>
      </c>
      <c r="C426" s="147">
        <f>IF(IngresoDatos!C432="x",(5),(0))</f>
        <v>5</v>
      </c>
      <c r="D426" s="147">
        <f>IF(IngresoDatos!D432="x",(3),(0))</f>
        <v>0</v>
      </c>
      <c r="E426" s="147">
        <f>IF(IngresoDatos!E432="x",(1),(0))</f>
        <v>0</v>
      </c>
      <c r="F426" s="148">
        <f>IF(IngresoDatos!F432="x",(x),(0))</f>
        <v>0</v>
      </c>
    </row>
    <row r="427" spans="1:6">
      <c r="A427" s="252"/>
      <c r="B427" s="84" t="str">
        <f>+IngresoDatos!B433</f>
        <v>¿Hace publicaciones sobre las actividades sociales y/o ambientales?</v>
      </c>
      <c r="C427" s="147">
        <f>IF(IngresoDatos!C433="x",(5),(0))</f>
        <v>0</v>
      </c>
      <c r="D427" s="147">
        <f>IF(IngresoDatos!D433="x",(3),(0))</f>
        <v>0</v>
      </c>
      <c r="E427" s="147">
        <f>IF(IngresoDatos!E433="x",(1),(0))</f>
        <v>1</v>
      </c>
      <c r="F427" s="148">
        <f>IF(IngresoDatos!F433="x",(x),(0))</f>
        <v>0</v>
      </c>
    </row>
    <row r="428" spans="1:6">
      <c r="A428" s="252"/>
      <c r="B428" s="84" t="str">
        <f>+IngresoDatos!B434</f>
        <v>¿Publica su memoria de sosteniblidad periódicamente?</v>
      </c>
      <c r="C428" s="147">
        <f>IF(IngresoDatos!C434="x",(5),(0))</f>
        <v>0</v>
      </c>
      <c r="D428" s="147">
        <f>IF(IngresoDatos!D434="x",(3),(0))</f>
        <v>0</v>
      </c>
      <c r="E428" s="147">
        <f>IF(IngresoDatos!E434="x",(1),(0))</f>
        <v>1</v>
      </c>
      <c r="F428" s="148">
        <f>IF(IngresoDatos!F434="x",(x),(0))</f>
        <v>0</v>
      </c>
    </row>
    <row r="429" spans="1:6" ht="31.5">
      <c r="A429" s="252"/>
      <c r="B429" s="84" t="str">
        <f>+IngresoDatos!B435</f>
        <v>¿En la memoria de sostenibiidad incluye información sobre su desempeño en aspectos sociales y ambientales favorables y desfavorables y discute estas cuestiones?</v>
      </c>
      <c r="C429" s="147">
        <f>IF(IngresoDatos!C435="x",(5),(0))</f>
        <v>0</v>
      </c>
      <c r="D429" s="147">
        <f>IF(IngresoDatos!D435="x",(3),(0))</f>
        <v>0</v>
      </c>
      <c r="E429" s="147">
        <f>IF(IngresoDatos!E435="x",(1),(0))</f>
        <v>1</v>
      </c>
      <c r="F429" s="148">
        <f>IF(IngresoDatos!F435="x",(x),(0))</f>
        <v>0</v>
      </c>
    </row>
    <row r="430" spans="1:6" ht="32.25" thickBot="1">
      <c r="A430" s="253"/>
      <c r="B430" s="158" t="str">
        <f>+IngresoDatos!B436</f>
        <v>¿Emplea en la planificación estratégica de la Organización, los datos recolectados y utilizados para la memoria de sostenibilidad?</v>
      </c>
      <c r="C430" s="151">
        <f>IF(IngresoDatos!C436="x",(5),(0))</f>
        <v>0</v>
      </c>
      <c r="D430" s="151">
        <f>IF(IngresoDatos!D436="x",(3),(0))</f>
        <v>0</v>
      </c>
      <c r="E430" s="151">
        <f>IF(IngresoDatos!E436="x",(1),(0))</f>
        <v>1</v>
      </c>
      <c r="F430" s="152">
        <f>IF(IngresoDatos!F436="x",(x),(0))</f>
        <v>0</v>
      </c>
    </row>
  </sheetData>
  <autoFilter ref="C1:F433">
    <filterColumn colId="0" showButton="0"/>
    <filterColumn colId="1" showButton="0"/>
    <filterColumn colId="2" showButton="0"/>
  </autoFilter>
  <mergeCells count="128">
    <mergeCell ref="A1:F1"/>
    <mergeCell ref="A133:A134"/>
    <mergeCell ref="A6:A10"/>
    <mergeCell ref="A256:A259"/>
    <mergeCell ref="A215:A220"/>
    <mergeCell ref="A396:A401"/>
    <mergeCell ref="A184:F184"/>
    <mergeCell ref="A186:F186"/>
    <mergeCell ref="A119:F119"/>
    <mergeCell ref="A204:F204"/>
    <mergeCell ref="A407:A409"/>
    <mergeCell ref="A110:F110"/>
    <mergeCell ref="A108:F108"/>
    <mergeCell ref="A129:F129"/>
    <mergeCell ref="A135:F135"/>
    <mergeCell ref="A158:F158"/>
    <mergeCell ref="A159:F159"/>
    <mergeCell ref="A130:A131"/>
    <mergeCell ref="A122:F122"/>
    <mergeCell ref="A140:A145"/>
    <mergeCell ref="A22:A23"/>
    <mergeCell ref="A24:A28"/>
    <mergeCell ref="A383:F383"/>
    <mergeCell ref="A250:A252"/>
    <mergeCell ref="A253:A254"/>
    <mergeCell ref="A387:A394"/>
    <mergeCell ref="A237:A241"/>
    <mergeCell ref="A236:F236"/>
    <mergeCell ref="A242:A246"/>
    <mergeCell ref="A247:A248"/>
    <mergeCell ref="A249:F249"/>
    <mergeCell ref="A311:A312"/>
    <mergeCell ref="A314:F314"/>
    <mergeCell ref="A320:A322"/>
    <mergeCell ref="A327:F327"/>
    <mergeCell ref="A384:A386"/>
    <mergeCell ref="A280:A283"/>
    <mergeCell ref="A293:A295"/>
    <mergeCell ref="A298:F298"/>
    <mergeCell ref="A299:A300"/>
    <mergeCell ref="A328:A337"/>
    <mergeCell ref="A338:A339"/>
    <mergeCell ref="A340:F340"/>
    <mergeCell ref="A342:F342"/>
    <mergeCell ref="A425:A430"/>
    <mergeCell ref="A273:A279"/>
    <mergeCell ref="A413:F413"/>
    <mergeCell ref="A271:F271"/>
    <mergeCell ref="A272:F272"/>
    <mergeCell ref="A30:A34"/>
    <mergeCell ref="A37:A38"/>
    <mergeCell ref="A40:A42"/>
    <mergeCell ref="A43:A48"/>
    <mergeCell ref="A404:A406"/>
    <mergeCell ref="A411:A412"/>
    <mergeCell ref="A343:A344"/>
    <mergeCell ref="A378:A382"/>
    <mergeCell ref="A376:F376"/>
    <mergeCell ref="A377:F377"/>
    <mergeCell ref="A375:F375"/>
    <mergeCell ref="A345:F345"/>
    <mergeCell ref="A346:A347"/>
    <mergeCell ref="A348:A360"/>
    <mergeCell ref="A362:A365"/>
    <mergeCell ref="A368:A369"/>
    <mergeCell ref="A372:A373"/>
    <mergeCell ref="A125:A126"/>
    <mergeCell ref="A127:A128"/>
    <mergeCell ref="A419:A424"/>
    <mergeCell ref="A4:F4"/>
    <mergeCell ref="A5:F5"/>
    <mergeCell ref="A3:F3"/>
    <mergeCell ref="A17:F17"/>
    <mergeCell ref="A29:F29"/>
    <mergeCell ref="A36:F36"/>
    <mergeCell ref="A39:F39"/>
    <mergeCell ref="A57:A58"/>
    <mergeCell ref="A222:A223"/>
    <mergeCell ref="A52:A54"/>
    <mergeCell ref="A235:F235"/>
    <mergeCell ref="A255:F255"/>
    <mergeCell ref="A260:A263"/>
    <mergeCell ref="A264:A268"/>
    <mergeCell ref="A414:A418"/>
    <mergeCell ref="A284:F284"/>
    <mergeCell ref="A285:A288"/>
    <mergeCell ref="A289:A292"/>
    <mergeCell ref="A60:F60"/>
    <mergeCell ref="A14:A16"/>
    <mergeCell ref="A13:F13"/>
    <mergeCell ref="A11:A12"/>
    <mergeCell ref="A18:A21"/>
    <mergeCell ref="A59:F59"/>
    <mergeCell ref="A61:A67"/>
    <mergeCell ref="A68:A72"/>
    <mergeCell ref="A301:A302"/>
    <mergeCell ref="A305:F305"/>
    <mergeCell ref="A306:A308"/>
    <mergeCell ref="A91:A92"/>
    <mergeCell ref="A93:F93"/>
    <mergeCell ref="A94:A95"/>
    <mergeCell ref="A226:A228"/>
    <mergeCell ref="A207:F207"/>
    <mergeCell ref="A196:F196"/>
    <mergeCell ref="A164:A165"/>
    <mergeCell ref="A160:A163"/>
    <mergeCell ref="A156:A157"/>
    <mergeCell ref="A166:A168"/>
    <mergeCell ref="A109:F109"/>
    <mergeCell ref="A147:A148"/>
    <mergeCell ref="A151:A153"/>
    <mergeCell ref="A136:A138"/>
    <mergeCell ref="A208:A214"/>
    <mergeCell ref="A205:A206"/>
    <mergeCell ref="A197:A203"/>
    <mergeCell ref="A187:A195"/>
    <mergeCell ref="A231:A234"/>
    <mergeCell ref="A169:F169"/>
    <mergeCell ref="A114:A115"/>
    <mergeCell ref="A73:A76"/>
    <mergeCell ref="A77:A83"/>
    <mergeCell ref="A98:A99"/>
    <mergeCell ref="A84:F84"/>
    <mergeCell ref="A85:A87"/>
    <mergeCell ref="A88:A90"/>
    <mergeCell ref="A116:A118"/>
    <mergeCell ref="A170:A183"/>
    <mergeCell ref="A111:A113"/>
  </mergeCells>
  <phoneticPr fontId="2"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dimension ref="A1:O58"/>
  <sheetViews>
    <sheetView topLeftCell="A42" workbookViewId="0">
      <selection activeCell="N3" sqref="N3"/>
    </sheetView>
  </sheetViews>
  <sheetFormatPr baseColWidth="10" defaultColWidth="9.140625" defaultRowHeight="15.75"/>
  <cols>
    <col min="1" max="1" width="9.140625" style="4"/>
    <col min="2" max="2" width="50.7109375" style="74" customWidth="1"/>
    <col min="3" max="3" width="1.28515625" style="4" customWidth="1"/>
    <col min="4" max="4" width="4.140625" style="178" bestFit="1" customWidth="1"/>
    <col min="5" max="5" width="6.85546875" style="178" customWidth="1"/>
    <col min="6" max="6" width="4.5703125" style="178" customWidth="1"/>
    <col min="7" max="7" width="5.85546875" style="178" customWidth="1"/>
    <col min="8" max="8" width="16.7109375" style="178" customWidth="1"/>
    <col min="9" max="9" width="12" style="178" customWidth="1"/>
    <col min="10" max="10" width="9.85546875" style="178" customWidth="1"/>
    <col min="11" max="11" width="16" style="178" customWidth="1"/>
    <col min="12" max="12" width="15.140625" style="178" customWidth="1"/>
    <col min="13" max="13" width="10.42578125" style="178" customWidth="1"/>
    <col min="14" max="14" width="12.7109375" style="178" customWidth="1"/>
    <col min="15" max="15" width="10.85546875" style="178" customWidth="1"/>
    <col min="16" max="16384" width="9.140625" style="4"/>
  </cols>
  <sheetData>
    <row r="1" spans="1:15" ht="47.25">
      <c r="B1" s="134"/>
      <c r="D1" s="159" t="s">
        <v>538</v>
      </c>
      <c r="E1" s="159" t="s">
        <v>539</v>
      </c>
      <c r="F1" s="159" t="s">
        <v>529</v>
      </c>
      <c r="G1" s="159" t="s">
        <v>530</v>
      </c>
      <c r="H1" s="160" t="s">
        <v>390</v>
      </c>
      <c r="I1" s="160" t="s">
        <v>391</v>
      </c>
      <c r="J1" s="160" t="s">
        <v>392</v>
      </c>
      <c r="K1" s="160" t="s">
        <v>393</v>
      </c>
      <c r="L1" s="160" t="s">
        <v>394</v>
      </c>
      <c r="M1" s="160" t="s">
        <v>395</v>
      </c>
      <c r="N1" s="160" t="s">
        <v>396</v>
      </c>
      <c r="O1" s="161" t="s">
        <v>397</v>
      </c>
    </row>
    <row r="2" spans="1:15" s="145" customFormat="1">
      <c r="A2" s="4"/>
      <c r="B2" s="63" t="s">
        <v>618</v>
      </c>
      <c r="D2" s="162">
        <f t="shared" ref="D2:M2" si="0">D3+D11</f>
        <v>57</v>
      </c>
      <c r="E2" s="162">
        <f t="shared" si="0"/>
        <v>8</v>
      </c>
      <c r="F2" s="162">
        <f t="shared" si="0"/>
        <v>27</v>
      </c>
      <c r="G2" s="162">
        <f t="shared" si="0"/>
        <v>0</v>
      </c>
      <c r="H2" s="162">
        <f t="shared" si="0"/>
        <v>92</v>
      </c>
      <c r="I2" s="162">
        <f t="shared" si="0"/>
        <v>92</v>
      </c>
      <c r="J2" s="162">
        <f t="shared" si="0"/>
        <v>92</v>
      </c>
      <c r="K2" s="162">
        <f t="shared" si="0"/>
        <v>460</v>
      </c>
      <c r="L2" s="162">
        <f t="shared" si="0"/>
        <v>460</v>
      </c>
      <c r="M2" s="162">
        <f t="shared" si="0"/>
        <v>336</v>
      </c>
      <c r="N2" s="163">
        <f>+M2/J2</f>
        <v>3.652173913043478</v>
      </c>
      <c r="O2" s="163">
        <f>+K2/H2</f>
        <v>5</v>
      </c>
    </row>
    <row r="3" spans="1:15" s="145" customFormat="1">
      <c r="A3" s="295" t="s">
        <v>577</v>
      </c>
      <c r="B3" s="63" t="s">
        <v>574</v>
      </c>
      <c r="D3" s="162">
        <f>SUM(D4:D10)</f>
        <v>33</v>
      </c>
      <c r="E3" s="162">
        <f t="shared" ref="E3:L3" si="1">SUM(E4:E10)</f>
        <v>2</v>
      </c>
      <c r="F3" s="162">
        <f t="shared" si="1"/>
        <v>13</v>
      </c>
      <c r="G3" s="162">
        <f t="shared" si="1"/>
        <v>0</v>
      </c>
      <c r="H3" s="162">
        <f t="shared" si="1"/>
        <v>48</v>
      </c>
      <c r="I3" s="162">
        <f t="shared" si="1"/>
        <v>48</v>
      </c>
      <c r="J3" s="162">
        <f t="shared" si="1"/>
        <v>48</v>
      </c>
      <c r="K3" s="162">
        <f t="shared" si="1"/>
        <v>240</v>
      </c>
      <c r="L3" s="162">
        <f t="shared" si="1"/>
        <v>240</v>
      </c>
      <c r="M3" s="162">
        <f>SUM(M4:M10)</f>
        <v>184</v>
      </c>
      <c r="N3" s="163">
        <f>+M3/J3</f>
        <v>3.8333333333333335</v>
      </c>
      <c r="O3" s="163">
        <f>+K3/H3</f>
        <v>5</v>
      </c>
    </row>
    <row r="4" spans="1:15">
      <c r="A4" s="295"/>
      <c r="B4" s="164" t="s">
        <v>415</v>
      </c>
      <c r="D4" s="165">
        <f>COUNTIF(Calificación!C6:C12,5)</f>
        <v>6</v>
      </c>
      <c r="E4" s="165">
        <f>COUNTIF(Calificación!D6:D12,3)</f>
        <v>1</v>
      </c>
      <c r="F4" s="165">
        <f>COUNTIF(Calificación!E6:E12,1)</f>
        <v>0</v>
      </c>
      <c r="G4" s="165">
        <f>COUNTIF(Calificación!F6:F12,"x")</f>
        <v>0</v>
      </c>
      <c r="H4" s="166">
        <f t="shared" ref="H4:H10" si="2">SUM(D4:G4)</f>
        <v>7</v>
      </c>
      <c r="I4" s="166">
        <f t="shared" ref="I4:I10" si="3">SUM(D4:G4)</f>
        <v>7</v>
      </c>
      <c r="J4" s="166">
        <f t="shared" ref="J4:J10" si="4">SUM(D4:F4)</f>
        <v>7</v>
      </c>
      <c r="K4" s="166">
        <f t="shared" ref="K4:L10" si="5">+H4*5</f>
        <v>35</v>
      </c>
      <c r="L4" s="166">
        <f t="shared" si="5"/>
        <v>35</v>
      </c>
      <c r="M4" s="166">
        <f t="shared" ref="M4:M10" si="6">+(D4*5)+(E4*3)+(F4*1)</f>
        <v>33</v>
      </c>
      <c r="N4" s="167">
        <f t="shared" ref="N4:N10" si="7">+M4/J4</f>
        <v>4.7142857142857144</v>
      </c>
      <c r="O4" s="167">
        <f t="shared" ref="O4:O10" si="8">+K4/H4</f>
        <v>5</v>
      </c>
    </row>
    <row r="5" spans="1:15">
      <c r="A5" s="295"/>
      <c r="B5" s="164" t="s">
        <v>141</v>
      </c>
      <c r="D5" s="165">
        <f>COUNTIF(Calificación!C14:C16,5)</f>
        <v>1</v>
      </c>
      <c r="E5" s="165">
        <f>COUNTIF(Calificación!D14:D16,3)</f>
        <v>0</v>
      </c>
      <c r="F5" s="165">
        <f>COUNTIF(Calificación!E14:E16,1)</f>
        <v>2</v>
      </c>
      <c r="G5" s="165">
        <f>COUNTIF(Calificación!F14:F16,"x")</f>
        <v>0</v>
      </c>
      <c r="H5" s="166">
        <f>SUM(D5:G5)</f>
        <v>3</v>
      </c>
      <c r="I5" s="166">
        <f>SUM(D5:G5)</f>
        <v>3</v>
      </c>
      <c r="J5" s="166">
        <f>SUM(D5:F5)</f>
        <v>3</v>
      </c>
      <c r="K5" s="166">
        <f>+H5*5</f>
        <v>15</v>
      </c>
      <c r="L5" s="166">
        <f>+I5*5</f>
        <v>15</v>
      </c>
      <c r="M5" s="166">
        <f>+(D5*5)+(E5*3)+(F5*1)</f>
        <v>7</v>
      </c>
      <c r="N5" s="167">
        <f>+M5/J5</f>
        <v>2.3333333333333335</v>
      </c>
      <c r="O5" s="167">
        <f>+K5/H5</f>
        <v>5</v>
      </c>
    </row>
    <row r="6" spans="1:15">
      <c r="A6" s="295"/>
      <c r="B6" s="168" t="s">
        <v>418</v>
      </c>
      <c r="D6" s="165">
        <f>COUNTIF(Calificación!C18:C28,5)</f>
        <v>9</v>
      </c>
      <c r="E6" s="165">
        <f>COUNTIF(Calificación!D18:D28,3)</f>
        <v>1</v>
      </c>
      <c r="F6" s="165">
        <f>COUNTIF(Calificación!E18:E28,1)</f>
        <v>1</v>
      </c>
      <c r="G6" s="165">
        <f>COUNTIF(Calificación!F18:F28,"x")</f>
        <v>0</v>
      </c>
      <c r="H6" s="166">
        <f t="shared" si="2"/>
        <v>11</v>
      </c>
      <c r="I6" s="166">
        <f t="shared" si="3"/>
        <v>11</v>
      </c>
      <c r="J6" s="166">
        <f t="shared" si="4"/>
        <v>11</v>
      </c>
      <c r="K6" s="166">
        <f t="shared" si="5"/>
        <v>55</v>
      </c>
      <c r="L6" s="166">
        <f t="shared" si="5"/>
        <v>55</v>
      </c>
      <c r="M6" s="166">
        <f t="shared" si="6"/>
        <v>49</v>
      </c>
      <c r="N6" s="167">
        <f t="shared" si="7"/>
        <v>4.4545454545454541</v>
      </c>
      <c r="O6" s="167">
        <f t="shared" si="8"/>
        <v>5</v>
      </c>
    </row>
    <row r="7" spans="1:15">
      <c r="A7" s="295"/>
      <c r="B7" s="168" t="s">
        <v>423</v>
      </c>
      <c r="D7" s="165">
        <f>COUNTIF(Calificación!C30:C35,5)</f>
        <v>3</v>
      </c>
      <c r="E7" s="165">
        <f>COUNTIF(Calificación!D30:D35,3)</f>
        <v>0</v>
      </c>
      <c r="F7" s="165">
        <f>COUNTIF(Calificación!E30:E35,1)</f>
        <v>3</v>
      </c>
      <c r="G7" s="165">
        <f>COUNTIF(Calificación!F30:F35,"x")</f>
        <v>0</v>
      </c>
      <c r="H7" s="166">
        <f>SUM(D7:G7)</f>
        <v>6</v>
      </c>
      <c r="I7" s="166">
        <f t="shared" si="3"/>
        <v>6</v>
      </c>
      <c r="J7" s="166">
        <f t="shared" si="4"/>
        <v>6</v>
      </c>
      <c r="K7" s="166">
        <f t="shared" si="5"/>
        <v>30</v>
      </c>
      <c r="L7" s="166">
        <f t="shared" si="5"/>
        <v>30</v>
      </c>
      <c r="M7" s="166">
        <f t="shared" si="6"/>
        <v>18</v>
      </c>
      <c r="N7" s="167">
        <f t="shared" si="7"/>
        <v>3</v>
      </c>
      <c r="O7" s="167">
        <f t="shared" si="8"/>
        <v>5</v>
      </c>
    </row>
    <row r="8" spans="1:15">
      <c r="A8" s="295"/>
      <c r="B8" s="168" t="s">
        <v>426</v>
      </c>
      <c r="D8" s="165">
        <f>COUNTIF(Calificación!C37:C38,5)</f>
        <v>0</v>
      </c>
      <c r="E8" s="165">
        <f>COUNTIF(Calificación!D37:D38,3)</f>
        <v>0</v>
      </c>
      <c r="F8" s="165">
        <f>COUNTIF(Calificación!E37:E38,1)</f>
        <v>2</v>
      </c>
      <c r="G8" s="165">
        <f>COUNTIF(Calificación!F37:F38,"x")</f>
        <v>0</v>
      </c>
      <c r="H8" s="166">
        <f t="shared" si="2"/>
        <v>2</v>
      </c>
      <c r="I8" s="166">
        <f t="shared" si="3"/>
        <v>2</v>
      </c>
      <c r="J8" s="166">
        <f t="shared" si="4"/>
        <v>2</v>
      </c>
      <c r="K8" s="166">
        <f t="shared" si="5"/>
        <v>10</v>
      </c>
      <c r="L8" s="166">
        <f t="shared" si="5"/>
        <v>10</v>
      </c>
      <c r="M8" s="166">
        <f t="shared" si="6"/>
        <v>2</v>
      </c>
      <c r="N8" s="167">
        <f t="shared" si="7"/>
        <v>1</v>
      </c>
      <c r="O8" s="167">
        <f t="shared" si="8"/>
        <v>5</v>
      </c>
    </row>
    <row r="9" spans="1:15">
      <c r="A9" s="295"/>
      <c r="B9" s="168" t="s">
        <v>143</v>
      </c>
      <c r="D9" s="165">
        <f>COUNTIF(Calificación!C40:C42,5)</f>
        <v>1</v>
      </c>
      <c r="E9" s="165">
        <f>COUNTIF(Calificación!D40:D42,3)</f>
        <v>0</v>
      </c>
      <c r="F9" s="165">
        <f>COUNTIF(Calificación!E40:E42,1)</f>
        <v>2</v>
      </c>
      <c r="G9" s="165">
        <f>COUNTIF(Calificación!F40:F42,"x")</f>
        <v>0</v>
      </c>
      <c r="H9" s="166">
        <f t="shared" si="2"/>
        <v>3</v>
      </c>
      <c r="I9" s="166">
        <f t="shared" si="3"/>
        <v>3</v>
      </c>
      <c r="J9" s="166">
        <f t="shared" si="4"/>
        <v>3</v>
      </c>
      <c r="K9" s="166">
        <f t="shared" si="5"/>
        <v>15</v>
      </c>
      <c r="L9" s="166">
        <f t="shared" si="5"/>
        <v>15</v>
      </c>
      <c r="M9" s="166">
        <f t="shared" si="6"/>
        <v>7</v>
      </c>
      <c r="N9" s="167">
        <f t="shared" si="7"/>
        <v>2.3333333333333335</v>
      </c>
      <c r="O9" s="167">
        <f t="shared" si="8"/>
        <v>5</v>
      </c>
    </row>
    <row r="10" spans="1:15">
      <c r="A10" s="295"/>
      <c r="B10" s="168" t="s">
        <v>64</v>
      </c>
      <c r="D10" s="165">
        <f>COUNTIF(Calificación!C43:C58,5)</f>
        <v>13</v>
      </c>
      <c r="E10" s="165">
        <f>COUNTIF(Calificación!D43:D58,3)</f>
        <v>0</v>
      </c>
      <c r="F10" s="165">
        <f>COUNTIF(Calificación!E43:E58,1)</f>
        <v>3</v>
      </c>
      <c r="G10" s="165">
        <f>COUNTIF(Calificación!F43:F58,"x")</f>
        <v>0</v>
      </c>
      <c r="H10" s="166">
        <f t="shared" si="2"/>
        <v>16</v>
      </c>
      <c r="I10" s="166">
        <f t="shared" si="3"/>
        <v>16</v>
      </c>
      <c r="J10" s="166">
        <f t="shared" si="4"/>
        <v>16</v>
      </c>
      <c r="K10" s="166">
        <f t="shared" si="5"/>
        <v>80</v>
      </c>
      <c r="L10" s="166">
        <f t="shared" si="5"/>
        <v>80</v>
      </c>
      <c r="M10" s="166">
        <f t="shared" si="6"/>
        <v>68</v>
      </c>
      <c r="N10" s="167">
        <f t="shared" si="7"/>
        <v>4.25</v>
      </c>
      <c r="O10" s="167">
        <f t="shared" si="8"/>
        <v>5</v>
      </c>
    </row>
    <row r="11" spans="1:15" s="75" customFormat="1">
      <c r="A11" s="295"/>
      <c r="B11" s="63" t="s">
        <v>575</v>
      </c>
      <c r="C11" s="169"/>
      <c r="D11" s="170">
        <f>SUM(D12:D15)</f>
        <v>24</v>
      </c>
      <c r="E11" s="170">
        <f t="shared" ref="E11:L11" si="9">SUM(E12:E15)</f>
        <v>6</v>
      </c>
      <c r="F11" s="170">
        <f t="shared" si="9"/>
        <v>14</v>
      </c>
      <c r="G11" s="170">
        <f t="shared" si="9"/>
        <v>0</v>
      </c>
      <c r="H11" s="170">
        <f t="shared" si="9"/>
        <v>44</v>
      </c>
      <c r="I11" s="170">
        <f t="shared" si="9"/>
        <v>44</v>
      </c>
      <c r="J11" s="170">
        <f t="shared" si="9"/>
        <v>44</v>
      </c>
      <c r="K11" s="170">
        <f t="shared" si="9"/>
        <v>220</v>
      </c>
      <c r="L11" s="170">
        <f t="shared" si="9"/>
        <v>220</v>
      </c>
      <c r="M11" s="170">
        <f>SUM(M12:M15)</f>
        <v>152</v>
      </c>
      <c r="N11" s="171">
        <f>+M11/J11</f>
        <v>3.4545454545454546</v>
      </c>
      <c r="O11" s="163">
        <f>+K11/H11</f>
        <v>5</v>
      </c>
    </row>
    <row r="12" spans="1:15">
      <c r="A12" s="295"/>
      <c r="B12" s="164" t="s">
        <v>521</v>
      </c>
      <c r="C12" s="172"/>
      <c r="D12" s="165">
        <f>COUNTIF(Calificación!C61:C83,5)</f>
        <v>15</v>
      </c>
      <c r="E12" s="165">
        <f>COUNTIF(Calificación!D61:D83,3)</f>
        <v>1</v>
      </c>
      <c r="F12" s="165">
        <f>COUNTIF(Calificación!E61:E83,1)</f>
        <v>7</v>
      </c>
      <c r="G12" s="165">
        <f>COUNTIF(Calificación!F61:F83,"x")</f>
        <v>0</v>
      </c>
      <c r="H12" s="166">
        <f>SUM(D12:G12)</f>
        <v>23</v>
      </c>
      <c r="I12" s="166">
        <f>SUM(D12:G12)</f>
        <v>23</v>
      </c>
      <c r="J12" s="166">
        <f>SUM(D12:F12)</f>
        <v>23</v>
      </c>
      <c r="K12" s="166">
        <f t="shared" ref="K12:L15" si="10">+H12*5</f>
        <v>115</v>
      </c>
      <c r="L12" s="166">
        <f t="shared" si="10"/>
        <v>115</v>
      </c>
      <c r="M12" s="166">
        <f>+(D12*5)+(E12*3)+(F12*1)</f>
        <v>85</v>
      </c>
      <c r="N12" s="167">
        <f>+M12/J12</f>
        <v>3.6956521739130435</v>
      </c>
      <c r="O12" s="167">
        <f>+K12/H12</f>
        <v>5</v>
      </c>
    </row>
    <row r="13" spans="1:15">
      <c r="A13" s="295"/>
      <c r="B13" s="164" t="s">
        <v>16</v>
      </c>
      <c r="C13" s="173"/>
      <c r="D13" s="165">
        <f>COUNTIF(Calificación!C85:C92,5)</f>
        <v>6</v>
      </c>
      <c r="E13" s="165">
        <f>COUNTIF(Calificación!D85:D92,3)</f>
        <v>2</v>
      </c>
      <c r="F13" s="165">
        <f>COUNTIF(Calificación!E85:E92,1)</f>
        <v>0</v>
      </c>
      <c r="G13" s="165">
        <f>COUNTIF(Calificación!F85:F92,"x")</f>
        <v>0</v>
      </c>
      <c r="H13" s="166">
        <f>SUM(D13:G13)</f>
        <v>8</v>
      </c>
      <c r="I13" s="166">
        <f>SUM(D13:G13)</f>
        <v>8</v>
      </c>
      <c r="J13" s="166">
        <f>SUM(D13:F13)</f>
        <v>8</v>
      </c>
      <c r="K13" s="166">
        <f t="shared" si="10"/>
        <v>40</v>
      </c>
      <c r="L13" s="166">
        <f t="shared" si="10"/>
        <v>40</v>
      </c>
      <c r="M13" s="166">
        <f>+(D13*5)+(E13*3)+(F13*1)</f>
        <v>36</v>
      </c>
      <c r="N13" s="167">
        <f>+M13/J13</f>
        <v>4.5</v>
      </c>
      <c r="O13" s="167">
        <f>+K13/H13</f>
        <v>5</v>
      </c>
    </row>
    <row r="14" spans="1:15">
      <c r="A14" s="295"/>
      <c r="B14" s="164" t="s">
        <v>24</v>
      </c>
      <c r="C14" s="173"/>
      <c r="D14" s="165">
        <f>COUNTIF(Calificación!C94:C96,5)</f>
        <v>0</v>
      </c>
      <c r="E14" s="165">
        <f>COUNTIF(Calificación!D94:D96,3)</f>
        <v>0</v>
      </c>
      <c r="F14" s="165">
        <f>COUNTIF(Calificación!E94:E96,1)</f>
        <v>3</v>
      </c>
      <c r="G14" s="165">
        <f>COUNTIF(Calificación!F94:F96,"x")</f>
        <v>0</v>
      </c>
      <c r="H14" s="166">
        <f>SUM(D14:G14)</f>
        <v>3</v>
      </c>
      <c r="I14" s="166">
        <f>SUM(D14:G14)</f>
        <v>3</v>
      </c>
      <c r="J14" s="166">
        <f>SUM(D14:F14)</f>
        <v>3</v>
      </c>
      <c r="K14" s="166">
        <f t="shared" si="10"/>
        <v>15</v>
      </c>
      <c r="L14" s="166">
        <f t="shared" si="10"/>
        <v>15</v>
      </c>
      <c r="M14" s="166">
        <f>+(D14*5)+(E14*3)+(F14*1)</f>
        <v>3</v>
      </c>
      <c r="N14" s="167">
        <f>+M14/J14</f>
        <v>1</v>
      </c>
      <c r="O14" s="167">
        <f>+K14/H14</f>
        <v>5</v>
      </c>
    </row>
    <row r="15" spans="1:15">
      <c r="A15" s="295"/>
      <c r="B15" s="164" t="s">
        <v>64</v>
      </c>
      <c r="C15" s="174"/>
      <c r="D15" s="165">
        <f>COUNTIF(Calificación!C97:C106,5)</f>
        <v>3</v>
      </c>
      <c r="E15" s="165">
        <f>COUNTIF(Calificación!D97:D106,3)</f>
        <v>3</v>
      </c>
      <c r="F15" s="165">
        <f>COUNTIF(Calificación!E97:E106,1)</f>
        <v>4</v>
      </c>
      <c r="G15" s="165">
        <f>COUNTIF(Calificación!F97:F106,"x")</f>
        <v>0</v>
      </c>
      <c r="H15" s="166">
        <f>SUM(D15:G15)</f>
        <v>10</v>
      </c>
      <c r="I15" s="166">
        <f>SUM(D15:G15)</f>
        <v>10</v>
      </c>
      <c r="J15" s="166">
        <f>SUM(D15:F15)</f>
        <v>10</v>
      </c>
      <c r="K15" s="166">
        <f t="shared" si="10"/>
        <v>50</v>
      </c>
      <c r="L15" s="166">
        <f t="shared" si="10"/>
        <v>50</v>
      </c>
      <c r="M15" s="166">
        <f>+(D15*5)+(E15*3)+(F15*1)</f>
        <v>28</v>
      </c>
      <c r="N15" s="167">
        <f>+M15/J15</f>
        <v>2.8</v>
      </c>
      <c r="O15" s="167">
        <f>+K15/H15</f>
        <v>5</v>
      </c>
    </row>
    <row r="16" spans="1:15">
      <c r="B16" s="175"/>
      <c r="C16" s="176"/>
      <c r="D16" s="177"/>
      <c r="E16" s="177"/>
      <c r="F16" s="177"/>
      <c r="G16" s="177"/>
    </row>
    <row r="17" spans="1:15" ht="31.5" customHeight="1">
      <c r="B17" s="131"/>
      <c r="D17" s="179" t="s">
        <v>538</v>
      </c>
      <c r="E17" s="179" t="s">
        <v>539</v>
      </c>
      <c r="F17" s="179" t="s">
        <v>529</v>
      </c>
      <c r="G17" s="180" t="s">
        <v>530</v>
      </c>
      <c r="H17" s="181" t="s">
        <v>390</v>
      </c>
      <c r="I17" s="181" t="s">
        <v>391</v>
      </c>
      <c r="J17" s="181" t="s">
        <v>392</v>
      </c>
      <c r="K17" s="181" t="s">
        <v>393</v>
      </c>
      <c r="L17" s="181" t="s">
        <v>394</v>
      </c>
      <c r="M17" s="181" t="s">
        <v>395</v>
      </c>
      <c r="N17" s="182" t="s">
        <v>396</v>
      </c>
      <c r="O17" s="182" t="s">
        <v>397</v>
      </c>
    </row>
    <row r="18" spans="1:15" ht="18" customHeight="1">
      <c r="B18" s="183" t="s">
        <v>619</v>
      </c>
      <c r="D18" s="179">
        <f>D19+D26+D35</f>
        <v>79</v>
      </c>
      <c r="E18" s="179">
        <f t="shared" ref="E18:M18" si="11">E19+E26+E35</f>
        <v>15</v>
      </c>
      <c r="F18" s="179">
        <f t="shared" si="11"/>
        <v>44</v>
      </c>
      <c r="G18" s="179">
        <f t="shared" si="11"/>
        <v>5</v>
      </c>
      <c r="H18" s="179">
        <f t="shared" si="11"/>
        <v>135</v>
      </c>
      <c r="I18" s="179">
        <f t="shared" si="11"/>
        <v>143</v>
      </c>
      <c r="J18" s="179">
        <f t="shared" si="11"/>
        <v>138</v>
      </c>
      <c r="K18" s="179">
        <f t="shared" si="11"/>
        <v>675</v>
      </c>
      <c r="L18" s="179">
        <f t="shared" si="11"/>
        <v>715</v>
      </c>
      <c r="M18" s="179">
        <f t="shared" si="11"/>
        <v>484</v>
      </c>
      <c r="N18" s="185">
        <f>+M18/J18</f>
        <v>3.5072463768115942</v>
      </c>
      <c r="O18" s="185">
        <f>+K18/H18</f>
        <v>5</v>
      </c>
    </row>
    <row r="19" spans="1:15" ht="18" customHeight="1">
      <c r="A19" s="295" t="s">
        <v>579</v>
      </c>
      <c r="B19" s="183" t="s">
        <v>576</v>
      </c>
      <c r="D19" s="179">
        <f>SUM(D20:D25)</f>
        <v>26</v>
      </c>
      <c r="E19" s="179">
        <f>SUM(E20:E25)</f>
        <v>7</v>
      </c>
      <c r="F19" s="179">
        <f>SUM(F20:F25)</f>
        <v>9</v>
      </c>
      <c r="G19" s="180">
        <f>SUM(G20:G25)</f>
        <v>1</v>
      </c>
      <c r="H19" s="184">
        <f>+SUM(H20:H25)</f>
        <v>43</v>
      </c>
      <c r="I19" s="184">
        <f>SUM(D19:G19)</f>
        <v>43</v>
      </c>
      <c r="J19" s="184">
        <f>SUM(D19:F19)</f>
        <v>42</v>
      </c>
      <c r="K19" s="184">
        <f>+H19*5</f>
        <v>215</v>
      </c>
      <c r="L19" s="184">
        <f>+I19*5</f>
        <v>215</v>
      </c>
      <c r="M19" s="184">
        <f>+SUM(M20:M25)</f>
        <v>160</v>
      </c>
      <c r="N19" s="185">
        <f>+M19/J19</f>
        <v>3.8095238095238093</v>
      </c>
      <c r="O19" s="185">
        <f>+K19/H19</f>
        <v>5</v>
      </c>
    </row>
    <row r="20" spans="1:15">
      <c r="A20" s="295"/>
      <c r="B20" s="186" t="s">
        <v>38</v>
      </c>
      <c r="D20" s="187">
        <f>COUNTIF(Calificación!C111:C118,5)</f>
        <v>4</v>
      </c>
      <c r="E20" s="187">
        <f>COUNTIF(Calificación!D111:D118,3)</f>
        <v>0</v>
      </c>
      <c r="F20" s="187">
        <f>COUNTIF(Calificación!E111:E118,1)</f>
        <v>4</v>
      </c>
      <c r="G20" s="187">
        <f>COUNTIF(Calificación!F111:F118,"x")</f>
        <v>0</v>
      </c>
      <c r="H20" s="188">
        <f t="shared" ref="H20:H25" si="12">SUM(D20:G20)</f>
        <v>8</v>
      </c>
      <c r="I20" s="188">
        <f t="shared" ref="I20:I25" si="13">SUM(D20:G20)</f>
        <v>8</v>
      </c>
      <c r="J20" s="188">
        <f t="shared" ref="J20:J25" si="14">SUM(D20:F20)</f>
        <v>8</v>
      </c>
      <c r="K20" s="188">
        <f t="shared" ref="K20:L25" si="15">+H20*5</f>
        <v>40</v>
      </c>
      <c r="L20" s="188">
        <f t="shared" si="15"/>
        <v>40</v>
      </c>
      <c r="M20" s="188">
        <f t="shared" ref="M20:M25" si="16">+(D20*5)+(E20*3)+(F20*1)</f>
        <v>24</v>
      </c>
      <c r="N20" s="189">
        <f t="shared" ref="N20:N25" si="17">+M20/J20</f>
        <v>3</v>
      </c>
      <c r="O20" s="189">
        <f t="shared" ref="O20:O25" si="18">+K20/H20</f>
        <v>5</v>
      </c>
    </row>
    <row r="21" spans="1:15">
      <c r="A21" s="295"/>
      <c r="B21" s="186" t="s">
        <v>615</v>
      </c>
      <c r="D21" s="187">
        <f>COUNTIF(Calificación!C120:C121,5)</f>
        <v>1</v>
      </c>
      <c r="E21" s="187">
        <f>COUNTIF(Calificación!D120:D121,3)</f>
        <v>0</v>
      </c>
      <c r="F21" s="187">
        <f>COUNTIF(Calificación!E120:E121,1)</f>
        <v>1</v>
      </c>
      <c r="G21" s="187">
        <f>COUNTIF(Calificación!F120:F121,"x")</f>
        <v>0</v>
      </c>
      <c r="H21" s="188">
        <f t="shared" si="12"/>
        <v>2</v>
      </c>
      <c r="I21" s="188">
        <f t="shared" si="13"/>
        <v>2</v>
      </c>
      <c r="J21" s="188">
        <f t="shared" si="14"/>
        <v>2</v>
      </c>
      <c r="K21" s="188">
        <f t="shared" si="15"/>
        <v>10</v>
      </c>
      <c r="L21" s="188">
        <f t="shared" si="15"/>
        <v>10</v>
      </c>
      <c r="M21" s="188">
        <f t="shared" si="16"/>
        <v>6</v>
      </c>
      <c r="N21" s="189">
        <f t="shared" si="17"/>
        <v>3</v>
      </c>
      <c r="O21" s="189">
        <f t="shared" si="18"/>
        <v>5</v>
      </c>
    </row>
    <row r="22" spans="1:15">
      <c r="A22" s="295"/>
      <c r="B22" s="186" t="s">
        <v>49</v>
      </c>
      <c r="D22" s="187">
        <f>COUNTIF(Calificación!C123:C128,5)</f>
        <v>1</v>
      </c>
      <c r="E22" s="187">
        <f>COUNTIF(Calificación!D123:D128,3)</f>
        <v>2</v>
      </c>
      <c r="F22" s="187">
        <f>COUNTIF(Calificación!E123:E128,1)</f>
        <v>2</v>
      </c>
      <c r="G22" s="187">
        <f>COUNTIF(Calificación!F123:F128,"x")</f>
        <v>1</v>
      </c>
      <c r="H22" s="188">
        <f t="shared" si="12"/>
        <v>6</v>
      </c>
      <c r="I22" s="188">
        <f t="shared" si="13"/>
        <v>6</v>
      </c>
      <c r="J22" s="188">
        <f t="shared" si="14"/>
        <v>5</v>
      </c>
      <c r="K22" s="188">
        <f t="shared" si="15"/>
        <v>30</v>
      </c>
      <c r="L22" s="188">
        <f t="shared" si="15"/>
        <v>30</v>
      </c>
      <c r="M22" s="188">
        <f t="shared" si="16"/>
        <v>13</v>
      </c>
      <c r="N22" s="189">
        <f t="shared" si="17"/>
        <v>2.6</v>
      </c>
      <c r="O22" s="189">
        <f t="shared" si="18"/>
        <v>5</v>
      </c>
    </row>
    <row r="23" spans="1:15">
      <c r="A23" s="295"/>
      <c r="B23" s="186" t="s">
        <v>55</v>
      </c>
      <c r="D23" s="187">
        <f>COUNTIF(Calificación!C130:C134,5)</f>
        <v>2</v>
      </c>
      <c r="E23" s="187">
        <f>COUNTIF(Calificación!D130:D134,3)</f>
        <v>1</v>
      </c>
      <c r="F23" s="187">
        <f>COUNTIF(Calificación!E130:E134,1)</f>
        <v>2</v>
      </c>
      <c r="G23" s="187">
        <f>COUNTIF(Calificación!F130:F134,"x")</f>
        <v>0</v>
      </c>
      <c r="H23" s="188">
        <f t="shared" si="12"/>
        <v>5</v>
      </c>
      <c r="I23" s="188">
        <f t="shared" si="13"/>
        <v>5</v>
      </c>
      <c r="J23" s="188">
        <f t="shared" si="14"/>
        <v>5</v>
      </c>
      <c r="K23" s="188">
        <f t="shared" si="15"/>
        <v>25</v>
      </c>
      <c r="L23" s="188">
        <f t="shared" si="15"/>
        <v>25</v>
      </c>
      <c r="M23" s="188">
        <f t="shared" si="16"/>
        <v>15</v>
      </c>
      <c r="N23" s="189">
        <f t="shared" si="17"/>
        <v>3</v>
      </c>
      <c r="O23" s="189">
        <f t="shared" si="18"/>
        <v>5</v>
      </c>
    </row>
    <row r="24" spans="1:15">
      <c r="A24" s="295"/>
      <c r="B24" s="186" t="s">
        <v>553</v>
      </c>
      <c r="D24" s="187">
        <f>COUNTIF(Calificación!C136:C139,5)</f>
        <v>4</v>
      </c>
      <c r="E24" s="187">
        <f>COUNTIF(Calificación!D136:D139,3)</f>
        <v>0</v>
      </c>
      <c r="F24" s="187">
        <f>COUNTIF(Calificación!E136:E139,1)</f>
        <v>0</v>
      </c>
      <c r="G24" s="187">
        <f>COUNTIF(Calificación!F136:F139,"x")</f>
        <v>0</v>
      </c>
      <c r="H24" s="188">
        <f t="shared" si="12"/>
        <v>4</v>
      </c>
      <c r="I24" s="188">
        <f t="shared" si="13"/>
        <v>4</v>
      </c>
      <c r="J24" s="188">
        <f t="shared" si="14"/>
        <v>4</v>
      </c>
      <c r="K24" s="188">
        <f t="shared" si="15"/>
        <v>20</v>
      </c>
      <c r="L24" s="188">
        <f t="shared" si="15"/>
        <v>20</v>
      </c>
      <c r="M24" s="188">
        <f t="shared" si="16"/>
        <v>20</v>
      </c>
      <c r="N24" s="189">
        <f t="shared" si="17"/>
        <v>5</v>
      </c>
      <c r="O24" s="189">
        <f t="shared" si="18"/>
        <v>5</v>
      </c>
    </row>
    <row r="25" spans="1:15" ht="20.25" customHeight="1">
      <c r="A25" s="295"/>
      <c r="B25" s="186" t="s">
        <v>64</v>
      </c>
      <c r="D25" s="187">
        <f>COUNTIF(Calificación!C140:C157,5)</f>
        <v>14</v>
      </c>
      <c r="E25" s="187">
        <f>COUNTIF(Calificación!D140:D157,3)</f>
        <v>4</v>
      </c>
      <c r="F25" s="187">
        <f>COUNTIF(Calificación!E140:E157,1)</f>
        <v>0</v>
      </c>
      <c r="G25" s="187">
        <f>COUNTIF(Calificación!F140:F157,"x")</f>
        <v>0</v>
      </c>
      <c r="H25" s="188">
        <f t="shared" si="12"/>
        <v>18</v>
      </c>
      <c r="I25" s="188">
        <f t="shared" si="13"/>
        <v>18</v>
      </c>
      <c r="J25" s="188">
        <f t="shared" si="14"/>
        <v>18</v>
      </c>
      <c r="K25" s="188">
        <f t="shared" si="15"/>
        <v>90</v>
      </c>
      <c r="L25" s="188">
        <f t="shared" si="15"/>
        <v>90</v>
      </c>
      <c r="M25" s="188">
        <f t="shared" si="16"/>
        <v>82</v>
      </c>
      <c r="N25" s="189">
        <f t="shared" si="17"/>
        <v>4.5555555555555554</v>
      </c>
      <c r="O25" s="189">
        <f t="shared" si="18"/>
        <v>5</v>
      </c>
    </row>
    <row r="26" spans="1:15" s="145" customFormat="1">
      <c r="A26" s="295"/>
      <c r="B26" s="190" t="s">
        <v>167</v>
      </c>
      <c r="C26" s="146"/>
      <c r="D26" s="181">
        <f>SUM(D27:D34)</f>
        <v>43</v>
      </c>
      <c r="E26" s="181">
        <f t="shared" ref="E26:L26" si="19">SUM(E27:E34)</f>
        <v>2</v>
      </c>
      <c r="F26" s="181">
        <f t="shared" si="19"/>
        <v>20</v>
      </c>
      <c r="G26" s="181">
        <f t="shared" si="19"/>
        <v>4</v>
      </c>
      <c r="H26" s="181">
        <f t="shared" si="19"/>
        <v>69</v>
      </c>
      <c r="I26" s="181">
        <f t="shared" si="19"/>
        <v>69</v>
      </c>
      <c r="J26" s="181">
        <f t="shared" si="19"/>
        <v>65</v>
      </c>
      <c r="K26" s="181">
        <f t="shared" si="19"/>
        <v>345</v>
      </c>
      <c r="L26" s="181">
        <f t="shared" si="19"/>
        <v>345</v>
      </c>
      <c r="M26" s="181">
        <f>SUM(M27:M34)</f>
        <v>241</v>
      </c>
      <c r="N26" s="185">
        <f>+M26/J26</f>
        <v>3.7076923076923078</v>
      </c>
      <c r="O26" s="185">
        <f>+K26/H26</f>
        <v>5</v>
      </c>
    </row>
    <row r="27" spans="1:15">
      <c r="A27" s="295"/>
      <c r="B27" s="186" t="s">
        <v>77</v>
      </c>
      <c r="C27" s="174"/>
      <c r="D27" s="165">
        <f>COUNTIF(Calificación!C160:C168,5)</f>
        <v>5</v>
      </c>
      <c r="E27" s="165">
        <f>COUNTIF(Calificación!D160:D168,3)</f>
        <v>0</v>
      </c>
      <c r="F27" s="165">
        <f>COUNTIF(Calificación!E160:E168,1)</f>
        <v>4</v>
      </c>
      <c r="G27" s="165">
        <f>COUNTIF(Calificación!F160:F168,"x")</f>
        <v>0</v>
      </c>
      <c r="H27" s="166">
        <f>SUM(D27:G27)</f>
        <v>9</v>
      </c>
      <c r="I27" s="166">
        <f>SUM(D27:G27)</f>
        <v>9</v>
      </c>
      <c r="J27" s="166">
        <f t="shared" ref="J27:J34" si="20">SUM(D27:F27)</f>
        <v>9</v>
      </c>
      <c r="K27" s="166">
        <f>+H27*5</f>
        <v>45</v>
      </c>
      <c r="L27" s="166">
        <f>+I27*5</f>
        <v>45</v>
      </c>
      <c r="M27" s="166">
        <f>+(D27*5)+(E27*3)+(F27*1)</f>
        <v>29</v>
      </c>
      <c r="N27" s="167">
        <f>+M27/J27</f>
        <v>3.2222222222222223</v>
      </c>
      <c r="O27" s="167">
        <f>+K27/H27</f>
        <v>5</v>
      </c>
    </row>
    <row r="28" spans="1:15">
      <c r="A28" s="295"/>
      <c r="B28" s="186" t="s">
        <v>88</v>
      </c>
      <c r="C28" s="174"/>
      <c r="D28" s="165">
        <f>COUNTIF(Calificación!C170:C183,5)</f>
        <v>11</v>
      </c>
      <c r="E28" s="165">
        <f>COUNTIF(Calificación!D170:D183,3)</f>
        <v>0</v>
      </c>
      <c r="F28" s="165">
        <f>COUNTIF(Calificación!E170:E183,1)</f>
        <v>3</v>
      </c>
      <c r="G28" s="165">
        <f>COUNTIF(Calificación!F170:F183,"x")</f>
        <v>0</v>
      </c>
      <c r="H28" s="166">
        <f t="shared" ref="H28:H34" si="21">SUM(D28:G28)</f>
        <v>14</v>
      </c>
      <c r="I28" s="166">
        <f t="shared" ref="I28:I34" si="22">SUM(D28:G28)</f>
        <v>14</v>
      </c>
      <c r="J28" s="166">
        <f t="shared" si="20"/>
        <v>14</v>
      </c>
      <c r="K28" s="166">
        <f t="shared" ref="K28:L34" si="23">+H28*5</f>
        <v>70</v>
      </c>
      <c r="L28" s="166">
        <f t="shared" si="23"/>
        <v>70</v>
      </c>
      <c r="M28" s="166">
        <f t="shared" ref="M28:M34" si="24">+(D28*5)+(E28*3)+(F28*1)</f>
        <v>58</v>
      </c>
      <c r="N28" s="167">
        <f t="shared" ref="N28:N34" si="25">+M28/J28</f>
        <v>4.1428571428571432</v>
      </c>
      <c r="O28" s="167">
        <f t="shared" ref="O28:O34" si="26">+K28/H28</f>
        <v>5</v>
      </c>
    </row>
    <row r="29" spans="1:15">
      <c r="A29" s="295"/>
      <c r="B29" s="186" t="s">
        <v>98</v>
      </c>
      <c r="C29" s="174"/>
      <c r="D29" s="165">
        <f>COUNTIF(Calificación!C185,5)</f>
        <v>1</v>
      </c>
      <c r="E29" s="165">
        <f>COUNTIF(Calificación!D185,3)</f>
        <v>0</v>
      </c>
      <c r="F29" s="165">
        <f>COUNTIF(Calificación!E185,1)</f>
        <v>0</v>
      </c>
      <c r="G29" s="165">
        <f>COUNTIF(Calificación!F185,"x")</f>
        <v>0</v>
      </c>
      <c r="H29" s="166">
        <f t="shared" si="21"/>
        <v>1</v>
      </c>
      <c r="I29" s="166">
        <f t="shared" si="22"/>
        <v>1</v>
      </c>
      <c r="J29" s="166">
        <f t="shared" si="20"/>
        <v>1</v>
      </c>
      <c r="K29" s="166">
        <f t="shared" si="23"/>
        <v>5</v>
      </c>
      <c r="L29" s="166">
        <f t="shared" si="23"/>
        <v>5</v>
      </c>
      <c r="M29" s="166">
        <f t="shared" si="24"/>
        <v>5</v>
      </c>
      <c r="N29" s="167">
        <f t="shared" si="25"/>
        <v>5</v>
      </c>
      <c r="O29" s="167">
        <f t="shared" si="26"/>
        <v>5</v>
      </c>
    </row>
    <row r="30" spans="1:15">
      <c r="A30" s="295"/>
      <c r="B30" s="191" t="s">
        <v>100</v>
      </c>
      <c r="C30" s="174"/>
      <c r="D30" s="165">
        <f>COUNTIF(Calificación!C187:C195,5)</f>
        <v>3</v>
      </c>
      <c r="E30" s="165">
        <f>COUNTIF(Calificación!D187:D195,3)</f>
        <v>0</v>
      </c>
      <c r="F30" s="165">
        <f>COUNTIF(Calificación!E187:E195,1)</f>
        <v>3</v>
      </c>
      <c r="G30" s="165">
        <f>COUNTIF(Calificación!F187:F195,"x")</f>
        <v>3</v>
      </c>
      <c r="H30" s="166">
        <f t="shared" si="21"/>
        <v>9</v>
      </c>
      <c r="I30" s="166">
        <f t="shared" si="22"/>
        <v>9</v>
      </c>
      <c r="J30" s="166">
        <f t="shared" si="20"/>
        <v>6</v>
      </c>
      <c r="K30" s="166">
        <f t="shared" si="23"/>
        <v>45</v>
      </c>
      <c r="L30" s="166">
        <f t="shared" si="23"/>
        <v>45</v>
      </c>
      <c r="M30" s="166">
        <f t="shared" si="24"/>
        <v>18</v>
      </c>
      <c r="N30" s="167">
        <f t="shared" si="25"/>
        <v>3</v>
      </c>
      <c r="O30" s="167">
        <f t="shared" si="26"/>
        <v>5</v>
      </c>
    </row>
    <row r="31" spans="1:15">
      <c r="A31" s="295"/>
      <c r="B31" s="186" t="s">
        <v>107</v>
      </c>
      <c r="C31" s="174"/>
      <c r="D31" s="165">
        <f>COUNTIF(Calificación!C197:C203,5)</f>
        <v>4</v>
      </c>
      <c r="E31" s="165">
        <f>COUNTIF(Calificación!D197:D203,3)</f>
        <v>0</v>
      </c>
      <c r="F31" s="165">
        <f>COUNTIF(Calificación!E197:E203,1)</f>
        <v>3</v>
      </c>
      <c r="G31" s="165">
        <f>COUNTIF(Calificación!F197:F203,"x")</f>
        <v>0</v>
      </c>
      <c r="H31" s="166">
        <f t="shared" si="21"/>
        <v>7</v>
      </c>
      <c r="I31" s="166">
        <f t="shared" si="22"/>
        <v>7</v>
      </c>
      <c r="J31" s="166">
        <f t="shared" si="20"/>
        <v>7</v>
      </c>
      <c r="K31" s="166">
        <f t="shared" si="23"/>
        <v>35</v>
      </c>
      <c r="L31" s="166">
        <f t="shared" si="23"/>
        <v>35</v>
      </c>
      <c r="M31" s="166">
        <f t="shared" si="24"/>
        <v>23</v>
      </c>
      <c r="N31" s="167">
        <f t="shared" si="25"/>
        <v>3.2857142857142856</v>
      </c>
      <c r="O31" s="167">
        <f t="shared" si="26"/>
        <v>5</v>
      </c>
    </row>
    <row r="32" spans="1:15">
      <c r="A32" s="295"/>
      <c r="B32" s="186" t="s">
        <v>616</v>
      </c>
      <c r="C32" s="174"/>
      <c r="D32" s="165">
        <f>COUNTIF(Calificación!C205:C206,5)</f>
        <v>2</v>
      </c>
      <c r="E32" s="165">
        <f>COUNTIF(Calificación!D205:D206,3)</f>
        <v>0</v>
      </c>
      <c r="F32" s="165">
        <f>COUNTIF(Calificación!E205:E206,1)</f>
        <v>0</v>
      </c>
      <c r="G32" s="165">
        <f>COUNTIF(Calificación!F205:F206,"x")</f>
        <v>0</v>
      </c>
      <c r="H32" s="166">
        <f t="shared" si="21"/>
        <v>2</v>
      </c>
      <c r="I32" s="166">
        <f t="shared" si="22"/>
        <v>2</v>
      </c>
      <c r="J32" s="166">
        <f t="shared" si="20"/>
        <v>2</v>
      </c>
      <c r="K32" s="166">
        <f t="shared" si="23"/>
        <v>10</v>
      </c>
      <c r="L32" s="166">
        <f t="shared" si="23"/>
        <v>10</v>
      </c>
      <c r="M32" s="166">
        <f t="shared" si="24"/>
        <v>10</v>
      </c>
      <c r="N32" s="167">
        <f t="shared" si="25"/>
        <v>5</v>
      </c>
      <c r="O32" s="167">
        <f t="shared" si="26"/>
        <v>5</v>
      </c>
    </row>
    <row r="33" spans="1:15">
      <c r="A33" s="295"/>
      <c r="B33" s="186" t="s">
        <v>113</v>
      </c>
      <c r="C33" s="174"/>
      <c r="D33" s="165">
        <f>COUNTIF(Calificación!C208:C214,5)</f>
        <v>5</v>
      </c>
      <c r="E33" s="165">
        <f>COUNTIF(Calificación!D208:D214,3)</f>
        <v>0</v>
      </c>
      <c r="F33" s="165">
        <f>COUNTIF(Calificación!E208:E214,1)</f>
        <v>2</v>
      </c>
      <c r="G33" s="165">
        <f>COUNTIF(Calificación!F208:F214,"x")</f>
        <v>0</v>
      </c>
      <c r="H33" s="166">
        <f t="shared" si="21"/>
        <v>7</v>
      </c>
      <c r="I33" s="166">
        <f t="shared" si="22"/>
        <v>7</v>
      </c>
      <c r="J33" s="166">
        <f t="shared" si="20"/>
        <v>7</v>
      </c>
      <c r="K33" s="166">
        <f t="shared" si="23"/>
        <v>35</v>
      </c>
      <c r="L33" s="166">
        <f t="shared" si="23"/>
        <v>35</v>
      </c>
      <c r="M33" s="166">
        <f t="shared" si="24"/>
        <v>27</v>
      </c>
      <c r="N33" s="167">
        <f t="shared" si="25"/>
        <v>3.8571428571428572</v>
      </c>
      <c r="O33" s="167">
        <f t="shared" si="26"/>
        <v>5</v>
      </c>
    </row>
    <row r="34" spans="1:15">
      <c r="A34" s="295"/>
      <c r="B34" s="186" t="s">
        <v>64</v>
      </c>
      <c r="C34" s="174"/>
      <c r="D34" s="165">
        <f>COUNTIF(Calificación!C215:C234,5)</f>
        <v>12</v>
      </c>
      <c r="E34" s="165">
        <f>COUNTIF(Calificación!D215:D234,3)</f>
        <v>2</v>
      </c>
      <c r="F34" s="165">
        <f>COUNTIF(Calificación!E215:E234,1)</f>
        <v>5</v>
      </c>
      <c r="G34" s="165">
        <f>COUNTIF(Calificación!F215:F234,"x")</f>
        <v>1</v>
      </c>
      <c r="H34" s="166">
        <f t="shared" si="21"/>
        <v>20</v>
      </c>
      <c r="I34" s="166">
        <f t="shared" si="22"/>
        <v>20</v>
      </c>
      <c r="J34" s="166">
        <f t="shared" si="20"/>
        <v>19</v>
      </c>
      <c r="K34" s="166">
        <f t="shared" si="23"/>
        <v>100</v>
      </c>
      <c r="L34" s="166">
        <f t="shared" si="23"/>
        <v>100</v>
      </c>
      <c r="M34" s="166">
        <f t="shared" si="24"/>
        <v>71</v>
      </c>
      <c r="N34" s="167">
        <f t="shared" si="25"/>
        <v>3.736842105263158</v>
      </c>
      <c r="O34" s="167">
        <f t="shared" si="26"/>
        <v>5</v>
      </c>
    </row>
    <row r="35" spans="1:15">
      <c r="A35" s="295"/>
      <c r="B35" s="190" t="s">
        <v>429</v>
      </c>
      <c r="C35" s="174"/>
      <c r="D35" s="181">
        <f>SUM(D36:D38)</f>
        <v>10</v>
      </c>
      <c r="E35" s="181">
        <f t="shared" ref="E35:L35" si="27">SUM(E36:E38)</f>
        <v>6</v>
      </c>
      <c r="F35" s="181">
        <f t="shared" si="27"/>
        <v>15</v>
      </c>
      <c r="G35" s="181">
        <f t="shared" si="27"/>
        <v>0</v>
      </c>
      <c r="H35" s="181">
        <f t="shared" si="27"/>
        <v>23</v>
      </c>
      <c r="I35" s="181">
        <f t="shared" si="27"/>
        <v>31</v>
      </c>
      <c r="J35" s="181">
        <f t="shared" si="27"/>
        <v>31</v>
      </c>
      <c r="K35" s="181">
        <f t="shared" si="27"/>
        <v>115</v>
      </c>
      <c r="L35" s="181">
        <f t="shared" si="27"/>
        <v>155</v>
      </c>
      <c r="M35" s="181">
        <f>SUM(M36:M38)</f>
        <v>83</v>
      </c>
      <c r="N35" s="185">
        <f>+M35/J35</f>
        <v>2.6774193548387095</v>
      </c>
      <c r="O35" s="185">
        <f>+K35/H35</f>
        <v>5</v>
      </c>
    </row>
    <row r="36" spans="1:15">
      <c r="A36" s="295"/>
      <c r="B36" s="192" t="s">
        <v>131</v>
      </c>
      <c r="D36" s="165">
        <f>COUNTIF(Calificación!C237:C248,5)</f>
        <v>2</v>
      </c>
      <c r="E36" s="165">
        <f>COUNTIF(Calificación!D237:D248,3)</f>
        <v>5</v>
      </c>
      <c r="F36" s="165">
        <f>COUNTIF(Calificación!E237:E248,1)</f>
        <v>5</v>
      </c>
      <c r="G36" s="165">
        <f>COUNTIF(Calificación!F237:F248,"x")</f>
        <v>0</v>
      </c>
      <c r="H36" s="166">
        <f>SUM(D36:G36)</f>
        <v>12</v>
      </c>
      <c r="I36" s="166">
        <f>SUM(D36:G36)</f>
        <v>12</v>
      </c>
      <c r="J36" s="166">
        <f>SUM(D36:F36)</f>
        <v>12</v>
      </c>
      <c r="K36" s="166">
        <f t="shared" ref="K36:L38" si="28">+H36*5</f>
        <v>60</v>
      </c>
      <c r="L36" s="166">
        <f t="shared" si="28"/>
        <v>60</v>
      </c>
      <c r="M36" s="166">
        <f>+(D36*5)+(E36*3)+(F36*1)</f>
        <v>30</v>
      </c>
      <c r="N36" s="167">
        <f>+M36/J36</f>
        <v>2.5</v>
      </c>
      <c r="O36" s="167">
        <f>+K36/H36</f>
        <v>5</v>
      </c>
    </row>
    <row r="37" spans="1:15">
      <c r="A37" s="295"/>
      <c r="B37" s="192" t="s">
        <v>137</v>
      </c>
      <c r="D37" s="165">
        <f>COUNTIF(Calificación!C250:C254,5)</f>
        <v>2</v>
      </c>
      <c r="E37" s="165">
        <f>COUNTIF(Calificación!D250:D254,3)</f>
        <v>0</v>
      </c>
      <c r="F37" s="165">
        <f>COUNTIF(Calificación!E250:E254,1)</f>
        <v>3</v>
      </c>
      <c r="G37" s="165">
        <f>COUNTIF(Calificación!F250:F254,"x")</f>
        <v>0</v>
      </c>
      <c r="H37" s="166">
        <f>SUM(D37:G37)</f>
        <v>5</v>
      </c>
      <c r="I37" s="166">
        <f>SUM(D37:G37)</f>
        <v>5</v>
      </c>
      <c r="J37" s="166">
        <f>SUM(D37:F37)</f>
        <v>5</v>
      </c>
      <c r="K37" s="166">
        <f t="shared" si="28"/>
        <v>25</v>
      </c>
      <c r="L37" s="166">
        <f t="shared" si="28"/>
        <v>25</v>
      </c>
      <c r="M37" s="166">
        <f>+(D37*5)+(E37*3)+(F37*1)</f>
        <v>13</v>
      </c>
      <c r="N37" s="167">
        <f>+M37/J37</f>
        <v>2.6</v>
      </c>
      <c r="O37" s="167">
        <f>+K37/H37</f>
        <v>5</v>
      </c>
    </row>
    <row r="38" spans="1:15">
      <c r="A38" s="295"/>
      <c r="B38" s="192" t="s">
        <v>430</v>
      </c>
      <c r="C38" s="174"/>
      <c r="D38" s="165">
        <f>COUNTIF(Calificación!C256:C269,5)</f>
        <v>6</v>
      </c>
      <c r="E38" s="165">
        <f>COUNTIF(Calificación!D256:D269,3)</f>
        <v>1</v>
      </c>
      <c r="F38" s="165">
        <f>COUNTIF(Calificación!E256:E269,1)</f>
        <v>7</v>
      </c>
      <c r="G38" s="165">
        <f>COUNTIF(Calificación!F256:F269,"x")</f>
        <v>0</v>
      </c>
      <c r="H38" s="166">
        <v>6</v>
      </c>
      <c r="I38" s="166">
        <f>SUM(D38:G38)</f>
        <v>14</v>
      </c>
      <c r="J38" s="166">
        <f>SUM(D38:F38)</f>
        <v>14</v>
      </c>
      <c r="K38" s="166">
        <f t="shared" si="28"/>
        <v>30</v>
      </c>
      <c r="L38" s="166">
        <f t="shared" si="28"/>
        <v>70</v>
      </c>
      <c r="M38" s="166">
        <f>+(D38*5)+(E38*3)+(F38*1)</f>
        <v>40</v>
      </c>
      <c r="N38" s="167">
        <f>+M38/J38</f>
        <v>2.8571428571428572</v>
      </c>
      <c r="O38" s="167">
        <f>+K38/H38</f>
        <v>5</v>
      </c>
    </row>
    <row r="39" spans="1:15">
      <c r="C39" s="174"/>
      <c r="D39" s="193"/>
      <c r="E39" s="193"/>
      <c r="F39" s="193"/>
      <c r="G39" s="193"/>
      <c r="H39" s="194"/>
      <c r="I39" s="194"/>
      <c r="J39" s="194"/>
      <c r="K39" s="194"/>
      <c r="L39" s="194"/>
      <c r="M39" s="194"/>
      <c r="N39" s="195"/>
      <c r="O39" s="195"/>
    </row>
    <row r="40" spans="1:15" ht="47.25">
      <c r="B40" s="134"/>
      <c r="C40" s="196"/>
      <c r="D40" s="197" t="s">
        <v>538</v>
      </c>
      <c r="E40" s="197" t="s">
        <v>539</v>
      </c>
      <c r="F40" s="197" t="s">
        <v>529</v>
      </c>
      <c r="G40" s="197" t="s">
        <v>530</v>
      </c>
      <c r="H40" s="197" t="s">
        <v>390</v>
      </c>
      <c r="I40" s="197" t="s">
        <v>391</v>
      </c>
      <c r="J40" s="197" t="s">
        <v>392</v>
      </c>
      <c r="K40" s="197" t="s">
        <v>393</v>
      </c>
      <c r="L40" s="197" t="s">
        <v>394</v>
      </c>
      <c r="M40" s="197" t="s">
        <v>395</v>
      </c>
      <c r="N40" s="197" t="s">
        <v>396</v>
      </c>
      <c r="O40" s="197" t="s">
        <v>397</v>
      </c>
    </row>
    <row r="41" spans="1:15" s="145" customFormat="1">
      <c r="A41" s="296" t="s">
        <v>541</v>
      </c>
      <c r="B41" s="198" t="s">
        <v>550</v>
      </c>
      <c r="C41" s="196"/>
      <c r="D41" s="197">
        <f t="shared" ref="D41:L41" si="29">SUM(D42:D51)</f>
        <v>31</v>
      </c>
      <c r="E41" s="197">
        <f t="shared" si="29"/>
        <v>15</v>
      </c>
      <c r="F41" s="197">
        <f t="shared" si="29"/>
        <v>44</v>
      </c>
      <c r="G41" s="197">
        <f t="shared" si="29"/>
        <v>3</v>
      </c>
      <c r="H41" s="197">
        <f t="shared" si="29"/>
        <v>93</v>
      </c>
      <c r="I41" s="197">
        <f t="shared" si="29"/>
        <v>93</v>
      </c>
      <c r="J41" s="197">
        <f t="shared" si="29"/>
        <v>90</v>
      </c>
      <c r="K41" s="197">
        <f>SUM(K42:K51)</f>
        <v>465</v>
      </c>
      <c r="L41" s="197">
        <f t="shared" si="29"/>
        <v>465</v>
      </c>
      <c r="M41" s="197">
        <f>SUM(M42:M51)</f>
        <v>244</v>
      </c>
      <c r="N41" s="199">
        <f>+M41/J41</f>
        <v>2.7111111111111112</v>
      </c>
      <c r="O41" s="199">
        <f>+K41/H41</f>
        <v>5</v>
      </c>
    </row>
    <row r="42" spans="1:15">
      <c r="A42" s="296"/>
      <c r="B42" s="200" t="s">
        <v>454</v>
      </c>
      <c r="C42" s="201"/>
      <c r="D42" s="165">
        <f>COUNTIF(Calificación!C273:C283,5)</f>
        <v>5</v>
      </c>
      <c r="E42" s="165">
        <f>COUNTIF(Calificación!D273:D283,3)</f>
        <v>2</v>
      </c>
      <c r="F42" s="165">
        <f>COUNTIF(Calificación!E273:E283,1)</f>
        <v>4</v>
      </c>
      <c r="G42" s="165">
        <f>COUNTIF(Calificación!F273:F283,"x")</f>
        <v>0</v>
      </c>
      <c r="H42" s="166">
        <f>SUM(D42:G42)</f>
        <v>11</v>
      </c>
      <c r="I42" s="166">
        <f t="shared" ref="I42:I51" si="30">SUM(D42:G42)</f>
        <v>11</v>
      </c>
      <c r="J42" s="166">
        <f t="shared" ref="J42:J51" si="31">SUM(D42:F42)</f>
        <v>11</v>
      </c>
      <c r="K42" s="166">
        <f t="shared" ref="K42:L51" si="32">+H42*5</f>
        <v>55</v>
      </c>
      <c r="L42" s="166">
        <f t="shared" si="32"/>
        <v>55</v>
      </c>
      <c r="M42" s="166">
        <f>+(D42*5)+(E42*3)+(F42*1)</f>
        <v>35</v>
      </c>
      <c r="N42" s="167">
        <f t="shared" ref="N42:N51" si="33">+M42/J42</f>
        <v>3.1818181818181817</v>
      </c>
      <c r="O42" s="167">
        <f t="shared" ref="O42:O51" si="34">+K42/H42</f>
        <v>5</v>
      </c>
    </row>
    <row r="43" spans="1:15">
      <c r="A43" s="296"/>
      <c r="B43" s="200" t="s">
        <v>457</v>
      </c>
      <c r="C43" s="202"/>
      <c r="D43" s="165">
        <f>COUNTIF(Calificación!C285:C297,5)</f>
        <v>4</v>
      </c>
      <c r="E43" s="165">
        <f>COUNTIF(Calificación!D285:D297,3)</f>
        <v>1</v>
      </c>
      <c r="F43" s="165">
        <f>COUNTIF(Calificación!E285:E297,1)</f>
        <v>6</v>
      </c>
      <c r="G43" s="165">
        <f>COUNTIF(Calificación!F285:F297,"x")</f>
        <v>2</v>
      </c>
      <c r="H43" s="166">
        <f t="shared" ref="H43:H51" si="35">SUM(D43:G43)</f>
        <v>13</v>
      </c>
      <c r="I43" s="166">
        <f t="shared" si="30"/>
        <v>13</v>
      </c>
      <c r="J43" s="166">
        <f t="shared" si="31"/>
        <v>11</v>
      </c>
      <c r="K43" s="166">
        <f t="shared" si="32"/>
        <v>65</v>
      </c>
      <c r="L43" s="166">
        <f t="shared" si="32"/>
        <v>65</v>
      </c>
      <c r="M43" s="166">
        <f t="shared" ref="M43:M51" si="36">+(D43*5)+(E43*3)+(F43*1)</f>
        <v>29</v>
      </c>
      <c r="N43" s="167">
        <f t="shared" si="33"/>
        <v>2.6363636363636362</v>
      </c>
      <c r="O43" s="167">
        <f t="shared" si="34"/>
        <v>5</v>
      </c>
    </row>
    <row r="44" spans="1:15">
      <c r="A44" s="296"/>
      <c r="B44" s="200" t="s">
        <v>467</v>
      </c>
      <c r="C44" s="202"/>
      <c r="D44" s="165">
        <f>COUNTIF(Calificación!C299:C304,5)</f>
        <v>3</v>
      </c>
      <c r="E44" s="165">
        <f>COUNTIF(Calificación!D299:D304,3)</f>
        <v>1</v>
      </c>
      <c r="F44" s="165">
        <f>COUNTIF(Calificación!E299:E304,1)</f>
        <v>2</v>
      </c>
      <c r="G44" s="165">
        <f>COUNTIF(Calificación!F299:F304,"x")</f>
        <v>0</v>
      </c>
      <c r="H44" s="166">
        <f t="shared" si="35"/>
        <v>6</v>
      </c>
      <c r="I44" s="166">
        <f t="shared" si="30"/>
        <v>6</v>
      </c>
      <c r="J44" s="166">
        <f t="shared" si="31"/>
        <v>6</v>
      </c>
      <c r="K44" s="166">
        <f t="shared" si="32"/>
        <v>30</v>
      </c>
      <c r="L44" s="166">
        <f t="shared" si="32"/>
        <v>30</v>
      </c>
      <c r="M44" s="166">
        <f t="shared" si="36"/>
        <v>20</v>
      </c>
      <c r="N44" s="167">
        <f t="shared" si="33"/>
        <v>3.3333333333333335</v>
      </c>
      <c r="O44" s="167">
        <f t="shared" si="34"/>
        <v>5</v>
      </c>
    </row>
    <row r="45" spans="1:15">
      <c r="A45" s="296"/>
      <c r="B45" s="200" t="s">
        <v>475</v>
      </c>
      <c r="C45" s="202"/>
      <c r="D45" s="165">
        <f>COUNTIF(Calificación!C306:C313,5)</f>
        <v>3</v>
      </c>
      <c r="E45" s="165">
        <f>COUNTIF(Calificación!D306:D313,3)</f>
        <v>2</v>
      </c>
      <c r="F45" s="165">
        <f>COUNTIF(Calificación!E306:E313,1)</f>
        <v>3</v>
      </c>
      <c r="G45" s="165">
        <f>COUNTIF(Calificación!F306:F313,"x")</f>
        <v>0</v>
      </c>
      <c r="H45" s="166">
        <f t="shared" si="35"/>
        <v>8</v>
      </c>
      <c r="I45" s="166">
        <f t="shared" si="30"/>
        <v>8</v>
      </c>
      <c r="J45" s="166">
        <f t="shared" si="31"/>
        <v>8</v>
      </c>
      <c r="K45" s="166">
        <f t="shared" si="32"/>
        <v>40</v>
      </c>
      <c r="L45" s="166">
        <f t="shared" si="32"/>
        <v>40</v>
      </c>
      <c r="M45" s="166">
        <f t="shared" si="36"/>
        <v>24</v>
      </c>
      <c r="N45" s="167">
        <f t="shared" si="33"/>
        <v>3</v>
      </c>
      <c r="O45" s="167">
        <f t="shared" si="34"/>
        <v>5</v>
      </c>
    </row>
    <row r="46" spans="1:15">
      <c r="A46" s="296"/>
      <c r="B46" s="200" t="s">
        <v>482</v>
      </c>
      <c r="C46" s="203"/>
      <c r="D46" s="165">
        <f>COUNTIF(Calificación!C315:C326,5)</f>
        <v>4</v>
      </c>
      <c r="E46" s="165">
        <f>COUNTIF(Calificación!D315:D326,3)</f>
        <v>0</v>
      </c>
      <c r="F46" s="165">
        <f>COUNTIF(Calificación!E315:E326,1)</f>
        <v>8</v>
      </c>
      <c r="G46" s="165">
        <f>COUNTIF(Calificación!F315:F326,"x")</f>
        <v>0</v>
      </c>
      <c r="H46" s="166">
        <f t="shared" si="35"/>
        <v>12</v>
      </c>
      <c r="I46" s="166">
        <f t="shared" si="30"/>
        <v>12</v>
      </c>
      <c r="J46" s="166">
        <f t="shared" si="31"/>
        <v>12</v>
      </c>
      <c r="K46" s="166">
        <f t="shared" si="32"/>
        <v>60</v>
      </c>
      <c r="L46" s="166">
        <f t="shared" si="32"/>
        <v>60</v>
      </c>
      <c r="M46" s="166">
        <f t="shared" si="36"/>
        <v>28</v>
      </c>
      <c r="N46" s="167">
        <f t="shared" si="33"/>
        <v>2.3333333333333335</v>
      </c>
      <c r="O46" s="167">
        <f t="shared" si="34"/>
        <v>5</v>
      </c>
    </row>
    <row r="47" spans="1:15">
      <c r="A47" s="296"/>
      <c r="B47" s="200" t="s">
        <v>418</v>
      </c>
      <c r="C47" s="202"/>
      <c r="D47" s="165">
        <f>COUNTIF(Calificación!C328:C339,5)</f>
        <v>1</v>
      </c>
      <c r="E47" s="165">
        <f>COUNTIF(Calificación!D328:D339,3)</f>
        <v>2</v>
      </c>
      <c r="F47" s="165">
        <f>COUNTIF(Calificación!E328:E339,1)</f>
        <v>9</v>
      </c>
      <c r="G47" s="165">
        <f>COUNTIF(Calificación!F328:F339,"x")</f>
        <v>0</v>
      </c>
      <c r="H47" s="166">
        <f t="shared" si="35"/>
        <v>12</v>
      </c>
      <c r="I47" s="166">
        <f t="shared" si="30"/>
        <v>12</v>
      </c>
      <c r="J47" s="166">
        <f t="shared" si="31"/>
        <v>12</v>
      </c>
      <c r="K47" s="166">
        <f t="shared" si="32"/>
        <v>60</v>
      </c>
      <c r="L47" s="166">
        <f t="shared" si="32"/>
        <v>60</v>
      </c>
      <c r="M47" s="166">
        <f t="shared" si="36"/>
        <v>20</v>
      </c>
      <c r="N47" s="167">
        <f t="shared" si="33"/>
        <v>1.6666666666666667</v>
      </c>
      <c r="O47" s="167">
        <f t="shared" si="34"/>
        <v>5</v>
      </c>
    </row>
    <row r="48" spans="1:15">
      <c r="A48" s="296"/>
      <c r="B48" s="200" t="s">
        <v>499</v>
      </c>
      <c r="C48" s="202"/>
      <c r="D48" s="165">
        <f>COUNTIF(Calificación!C341,5)</f>
        <v>0</v>
      </c>
      <c r="E48" s="165">
        <f>COUNTIF(Calificación!D341,3)</f>
        <v>0</v>
      </c>
      <c r="F48" s="165">
        <f>COUNTIF(Calificación!E341,1)</f>
        <v>1</v>
      </c>
      <c r="G48" s="165">
        <f>COUNTIF(Calificación!F341,"x")</f>
        <v>0</v>
      </c>
      <c r="H48" s="166">
        <f t="shared" si="35"/>
        <v>1</v>
      </c>
      <c r="I48" s="166">
        <f t="shared" si="30"/>
        <v>1</v>
      </c>
      <c r="J48" s="166">
        <f t="shared" si="31"/>
        <v>1</v>
      </c>
      <c r="K48" s="166">
        <f t="shared" si="32"/>
        <v>5</v>
      </c>
      <c r="L48" s="166">
        <f t="shared" si="32"/>
        <v>5</v>
      </c>
      <c r="M48" s="166">
        <f t="shared" si="36"/>
        <v>1</v>
      </c>
      <c r="N48" s="167">
        <f t="shared" si="33"/>
        <v>1</v>
      </c>
      <c r="O48" s="167">
        <f t="shared" si="34"/>
        <v>5</v>
      </c>
    </row>
    <row r="49" spans="1:15">
      <c r="A49" s="296"/>
      <c r="B49" s="200" t="s">
        <v>501</v>
      </c>
      <c r="C49" s="202"/>
      <c r="D49" s="165">
        <f>COUNTIF(Calificación!C343:C344,5)</f>
        <v>0</v>
      </c>
      <c r="E49" s="165">
        <f>COUNTIF(Calificación!D343:D344,3)</f>
        <v>0</v>
      </c>
      <c r="F49" s="165">
        <f>COUNTIF(Calificación!E343:E344,1)</f>
        <v>2</v>
      </c>
      <c r="G49" s="165">
        <f>COUNTIF(Calificación!F343:F344,"x")</f>
        <v>0</v>
      </c>
      <c r="H49" s="166">
        <f t="shared" si="35"/>
        <v>2</v>
      </c>
      <c r="I49" s="166">
        <f t="shared" si="30"/>
        <v>2</v>
      </c>
      <c r="J49" s="166">
        <f t="shared" si="31"/>
        <v>2</v>
      </c>
      <c r="K49" s="166">
        <f t="shared" si="32"/>
        <v>10</v>
      </c>
      <c r="L49" s="166">
        <f t="shared" si="32"/>
        <v>10</v>
      </c>
      <c r="M49" s="166">
        <f t="shared" si="36"/>
        <v>2</v>
      </c>
      <c r="N49" s="167">
        <f t="shared" si="33"/>
        <v>1</v>
      </c>
      <c r="O49" s="167">
        <f t="shared" si="34"/>
        <v>5</v>
      </c>
    </row>
    <row r="50" spans="1:15">
      <c r="A50" s="296"/>
      <c r="B50" s="200" t="s">
        <v>504</v>
      </c>
      <c r="C50" s="202"/>
      <c r="D50" s="165">
        <f>COUNTIF(Calificación!C346:C347,5)</f>
        <v>0</v>
      </c>
      <c r="E50" s="165">
        <f>COUNTIF(Calificación!D346:D347,3)</f>
        <v>0</v>
      </c>
      <c r="F50" s="165">
        <f>COUNTIF(Calificación!E346:E347,1)</f>
        <v>2</v>
      </c>
      <c r="G50" s="165">
        <f>COUNTIF(Calificación!F346:F347,"x")</f>
        <v>0</v>
      </c>
      <c r="H50" s="166">
        <f t="shared" si="35"/>
        <v>2</v>
      </c>
      <c r="I50" s="166">
        <f t="shared" si="30"/>
        <v>2</v>
      </c>
      <c r="J50" s="166">
        <f t="shared" si="31"/>
        <v>2</v>
      </c>
      <c r="K50" s="166">
        <f t="shared" si="32"/>
        <v>10</v>
      </c>
      <c r="L50" s="166">
        <f t="shared" si="32"/>
        <v>10</v>
      </c>
      <c r="M50" s="166">
        <f t="shared" si="36"/>
        <v>2</v>
      </c>
      <c r="N50" s="167">
        <f t="shared" si="33"/>
        <v>1</v>
      </c>
      <c r="O50" s="167">
        <f t="shared" si="34"/>
        <v>5</v>
      </c>
    </row>
    <row r="51" spans="1:15">
      <c r="A51" s="296"/>
      <c r="B51" s="200" t="s">
        <v>64</v>
      </c>
      <c r="C51" s="204"/>
      <c r="D51" s="165">
        <f>COUNTIF(Calificación!C348:C373,5)</f>
        <v>11</v>
      </c>
      <c r="E51" s="165">
        <f>COUNTIF(Calificación!D348:D373,3)</f>
        <v>7</v>
      </c>
      <c r="F51" s="165">
        <f>COUNTIF(Calificación!E348:E373,1)</f>
        <v>7</v>
      </c>
      <c r="G51" s="165">
        <f>COUNTIF(Calificación!F348:F373,"x")</f>
        <v>1</v>
      </c>
      <c r="H51" s="166">
        <f t="shared" si="35"/>
        <v>26</v>
      </c>
      <c r="I51" s="166">
        <f t="shared" si="30"/>
        <v>26</v>
      </c>
      <c r="J51" s="166">
        <f t="shared" si="31"/>
        <v>25</v>
      </c>
      <c r="K51" s="166">
        <f t="shared" si="32"/>
        <v>130</v>
      </c>
      <c r="L51" s="166">
        <f t="shared" si="32"/>
        <v>130</v>
      </c>
      <c r="M51" s="166">
        <f t="shared" si="36"/>
        <v>83</v>
      </c>
      <c r="N51" s="167">
        <f t="shared" si="33"/>
        <v>3.32</v>
      </c>
      <c r="O51" s="167">
        <f t="shared" si="34"/>
        <v>5</v>
      </c>
    </row>
    <row r="53" spans="1:15" ht="47.25">
      <c r="B53" s="134"/>
      <c r="D53" s="205" t="s">
        <v>538</v>
      </c>
      <c r="E53" s="206" t="s">
        <v>539</v>
      </c>
      <c r="F53" s="206" t="s">
        <v>529</v>
      </c>
      <c r="G53" s="206" t="s">
        <v>530</v>
      </c>
      <c r="H53" s="206" t="s">
        <v>390</v>
      </c>
      <c r="I53" s="206" t="s">
        <v>391</v>
      </c>
      <c r="J53" s="206" t="s">
        <v>392</v>
      </c>
      <c r="K53" s="206" t="s">
        <v>393</v>
      </c>
      <c r="L53" s="206" t="s">
        <v>394</v>
      </c>
      <c r="M53" s="206" t="s">
        <v>395</v>
      </c>
      <c r="N53" s="206" t="s">
        <v>396</v>
      </c>
      <c r="O53" s="206" t="s">
        <v>397</v>
      </c>
    </row>
    <row r="54" spans="1:15">
      <c r="A54" s="296" t="s">
        <v>617</v>
      </c>
      <c r="B54" s="207" t="s">
        <v>168</v>
      </c>
      <c r="D54" s="206">
        <f>SUM(D55:D58)</f>
        <v>18</v>
      </c>
      <c r="E54" s="206">
        <f t="shared" ref="E54:L54" si="37">SUM(E55:E58)</f>
        <v>4</v>
      </c>
      <c r="F54" s="206">
        <f t="shared" si="37"/>
        <v>28</v>
      </c>
      <c r="G54" s="206">
        <f t="shared" si="37"/>
        <v>1</v>
      </c>
      <c r="H54" s="206">
        <f t="shared" si="37"/>
        <v>40</v>
      </c>
      <c r="I54" s="206">
        <f t="shared" si="37"/>
        <v>51</v>
      </c>
      <c r="J54" s="206">
        <f t="shared" si="37"/>
        <v>50</v>
      </c>
      <c r="K54" s="206">
        <f>SUM(K55:K58)</f>
        <v>200</v>
      </c>
      <c r="L54" s="206">
        <f t="shared" si="37"/>
        <v>255</v>
      </c>
      <c r="M54" s="206">
        <f>SUM(M55:M58)</f>
        <v>130</v>
      </c>
      <c r="N54" s="208">
        <f>+M54/J54</f>
        <v>2.6</v>
      </c>
      <c r="O54" s="208">
        <f>+K54/H54</f>
        <v>5</v>
      </c>
    </row>
    <row r="55" spans="1:15">
      <c r="A55" s="296"/>
      <c r="B55" s="209" t="s">
        <v>127</v>
      </c>
      <c r="D55" s="165">
        <f>COUNTIF(Calificación!C378:C382,5)</f>
        <v>0</v>
      </c>
      <c r="E55" s="165">
        <f>COUNTIF(Calificación!D378:D382,3)</f>
        <v>0</v>
      </c>
      <c r="F55" s="165">
        <f>COUNTIF(Calificación!E378:E382,1)</f>
        <v>5</v>
      </c>
      <c r="G55" s="165">
        <f>COUNTIF(Calificación!F378:F382,"x")</f>
        <v>0</v>
      </c>
      <c r="H55" s="166">
        <f>SUM(D55:G55)</f>
        <v>5</v>
      </c>
      <c r="I55" s="166">
        <f>SUM(D55:G55)</f>
        <v>5</v>
      </c>
      <c r="J55" s="166">
        <f>SUM(D55:F55)</f>
        <v>5</v>
      </c>
      <c r="K55" s="166">
        <f t="shared" ref="K55:L58" si="38">+H55*5</f>
        <v>25</v>
      </c>
      <c r="L55" s="166">
        <f t="shared" si="38"/>
        <v>25</v>
      </c>
      <c r="M55" s="166">
        <f>+(D55*5)+(E55*3)+(F55*1)</f>
        <v>5</v>
      </c>
      <c r="N55" s="167">
        <f>+M55/J55</f>
        <v>1</v>
      </c>
      <c r="O55" s="167">
        <f>+K55/H55</f>
        <v>5</v>
      </c>
    </row>
    <row r="56" spans="1:15">
      <c r="A56" s="296"/>
      <c r="B56" s="210" t="s">
        <v>143</v>
      </c>
      <c r="D56" s="165">
        <f>COUNTIF(Calificación!C384:C386,5)</f>
        <v>2</v>
      </c>
      <c r="E56" s="165">
        <f>COUNTIF(Calificación!D384:D386,3)</f>
        <v>1</v>
      </c>
      <c r="F56" s="165">
        <f>COUNTIF(Calificación!E384:E386,1)</f>
        <v>0</v>
      </c>
      <c r="G56" s="165">
        <f>COUNTIF(Calificación!F384:F386,"x")</f>
        <v>0</v>
      </c>
      <c r="H56" s="166">
        <f>SUM(D56:G56)</f>
        <v>3</v>
      </c>
      <c r="I56" s="166">
        <f>SUM(D56:G56)</f>
        <v>3</v>
      </c>
      <c r="J56" s="166">
        <f>SUM(D56:F56)</f>
        <v>3</v>
      </c>
      <c r="K56" s="166">
        <f t="shared" si="38"/>
        <v>15</v>
      </c>
      <c r="L56" s="166">
        <f t="shared" si="38"/>
        <v>15</v>
      </c>
      <c r="M56" s="166">
        <f>+(D56*5)+(E56*3)+(F56*1)</f>
        <v>13</v>
      </c>
      <c r="N56" s="167">
        <f>+M56/J56</f>
        <v>4.333333333333333</v>
      </c>
      <c r="O56" s="167">
        <f>+K56/H56</f>
        <v>5</v>
      </c>
    </row>
    <row r="57" spans="1:15">
      <c r="A57" s="296"/>
      <c r="B57" s="210" t="s">
        <v>64</v>
      </c>
      <c r="D57" s="165">
        <f>COUNTIF(Calificación!C387:C412,5)</f>
        <v>12</v>
      </c>
      <c r="E57" s="165">
        <f>COUNTIF(Calificación!D387:D412,3)</f>
        <v>3</v>
      </c>
      <c r="F57" s="165">
        <f>COUNTIF(Calificación!E387:E412,1)</f>
        <v>10</v>
      </c>
      <c r="G57" s="165">
        <f>COUNTIF(Calificación!F387:F412,"x")</f>
        <v>1</v>
      </c>
      <c r="H57" s="166">
        <f>SUM(D57:G57)</f>
        <v>26</v>
      </c>
      <c r="I57" s="166">
        <f>SUM(D57:G57)</f>
        <v>26</v>
      </c>
      <c r="J57" s="166">
        <f>SUM(D57:F57)</f>
        <v>25</v>
      </c>
      <c r="K57" s="166">
        <f t="shared" si="38"/>
        <v>130</v>
      </c>
      <c r="L57" s="166">
        <f t="shared" si="38"/>
        <v>130</v>
      </c>
      <c r="M57" s="166">
        <f>+(D57*5)+(E57*3)+(F57*1)</f>
        <v>79</v>
      </c>
      <c r="N57" s="167">
        <f>+M57/J57</f>
        <v>3.16</v>
      </c>
      <c r="O57" s="167">
        <f>+K57/H57</f>
        <v>5</v>
      </c>
    </row>
    <row r="58" spans="1:15">
      <c r="A58" s="296"/>
      <c r="B58" s="210" t="s">
        <v>438</v>
      </c>
      <c r="C58" s="174"/>
      <c r="D58" s="165">
        <f>COUNTIF(Calificación!C414:C430,5)</f>
        <v>4</v>
      </c>
      <c r="E58" s="165">
        <f>COUNTIF(Calificación!D414:D430,3)</f>
        <v>0</v>
      </c>
      <c r="F58" s="165">
        <f>COUNTIF(Calificación!E414:E430,1)</f>
        <v>13</v>
      </c>
      <c r="G58" s="165">
        <f>COUNTIF(Calificación!F414:F430,"x")</f>
        <v>0</v>
      </c>
      <c r="H58" s="166">
        <v>6</v>
      </c>
      <c r="I58" s="166">
        <f>SUM(D58:G58)</f>
        <v>17</v>
      </c>
      <c r="J58" s="166">
        <f>SUM(D58:F58)</f>
        <v>17</v>
      </c>
      <c r="K58" s="166">
        <f t="shared" si="38"/>
        <v>30</v>
      </c>
      <c r="L58" s="166">
        <f t="shared" si="38"/>
        <v>85</v>
      </c>
      <c r="M58" s="166">
        <f>+(D58*5)+(E58*3)+(F58*1)</f>
        <v>33</v>
      </c>
      <c r="N58" s="167">
        <f>+M58/J58</f>
        <v>1.9411764705882353</v>
      </c>
      <c r="O58" s="167">
        <f>+K58/H58</f>
        <v>5</v>
      </c>
    </row>
  </sheetData>
  <mergeCells count="4">
    <mergeCell ref="A3:A15"/>
    <mergeCell ref="A19:A38"/>
    <mergeCell ref="A41:A51"/>
    <mergeCell ref="A54:A58"/>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6"/>
  <sheetViews>
    <sheetView workbookViewId="0">
      <selection activeCell="C10" sqref="C10"/>
    </sheetView>
  </sheetViews>
  <sheetFormatPr baseColWidth="10" defaultColWidth="9.140625" defaultRowHeight="15.75"/>
  <cols>
    <col min="1" max="1" width="26" style="5" bestFit="1" customWidth="1"/>
    <col min="2" max="2" width="20.7109375" style="4" customWidth="1"/>
    <col min="3" max="3" width="19.42578125" style="6" customWidth="1"/>
    <col min="4" max="4" width="18.140625" style="6" customWidth="1"/>
    <col min="5" max="16384" width="9.140625" style="4"/>
  </cols>
  <sheetData>
    <row r="1" spans="1:4" ht="31.5">
      <c r="A1" s="7" t="s">
        <v>578</v>
      </c>
      <c r="B1" s="8" t="s">
        <v>398</v>
      </c>
      <c r="C1" s="9" t="s">
        <v>554</v>
      </c>
      <c r="D1" s="9" t="s">
        <v>525</v>
      </c>
    </row>
    <row r="2" spans="1:4">
      <c r="A2" s="10" t="s">
        <v>577</v>
      </c>
      <c r="B2" s="11" t="s">
        <v>620</v>
      </c>
      <c r="C2" s="12">
        <f>'Resultados Pilares'!N2</f>
        <v>3.652173913043478</v>
      </c>
      <c r="D2" s="12">
        <f>'Resultados Pilares'!O2</f>
        <v>5</v>
      </c>
    </row>
    <row r="3" spans="1:4">
      <c r="A3" s="10" t="s">
        <v>579</v>
      </c>
      <c r="B3" s="13" t="s">
        <v>621</v>
      </c>
      <c r="C3" s="12">
        <f>'Resultados Pilares'!N18</f>
        <v>3.5072463768115942</v>
      </c>
      <c r="D3" s="12">
        <f>'Resultados Pilares'!O18</f>
        <v>5</v>
      </c>
    </row>
    <row r="4" spans="1:4">
      <c r="A4" s="10" t="s">
        <v>580</v>
      </c>
      <c r="B4" s="13" t="str">
        <f>'Resultados Pilares'!B41</f>
        <v>MEDIO AMBIENTE</v>
      </c>
      <c r="C4" s="12">
        <f>'Resultados Pilares'!N41</f>
        <v>2.7111111111111112</v>
      </c>
      <c r="D4" s="12">
        <f>'Resultados Pilares'!O41</f>
        <v>5</v>
      </c>
    </row>
    <row r="5" spans="1:4">
      <c r="A5" s="10" t="s">
        <v>540</v>
      </c>
      <c r="B5" s="13" t="str">
        <f>'Resultados Pilares'!B54</f>
        <v>SOCIEDAD</v>
      </c>
      <c r="C5" s="12">
        <f>'Resultados Pilares'!N54</f>
        <v>2.6</v>
      </c>
      <c r="D5" s="12">
        <f>'Resultados Pilares'!O54</f>
        <v>5</v>
      </c>
    </row>
    <row r="6" spans="1:4">
      <c r="A6" s="297" t="s">
        <v>581</v>
      </c>
      <c r="B6" s="297"/>
      <c r="C6" s="14">
        <f>AVERAGE(C2:C5)</f>
        <v>3.1176328502415456</v>
      </c>
      <c r="D6" s="14">
        <f>AVERAGE(D2:D5)</f>
        <v>5</v>
      </c>
    </row>
  </sheetData>
  <mergeCells count="1">
    <mergeCell ref="A6:B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D9"/>
  <sheetViews>
    <sheetView topLeftCell="A5" workbookViewId="0">
      <selection activeCell="O11" sqref="O11"/>
    </sheetView>
  </sheetViews>
  <sheetFormatPr baseColWidth="10" defaultColWidth="9.140625" defaultRowHeight="34.5"/>
  <cols>
    <col min="1" max="1" width="18.42578125" style="2" customWidth="1"/>
    <col min="2" max="2" width="39.7109375" customWidth="1"/>
    <col min="3" max="3" width="12" style="3" customWidth="1"/>
    <col min="4" max="4" width="11.42578125" style="3" customWidth="1"/>
  </cols>
  <sheetData>
    <row r="1" spans="1:4" s="1" customFormat="1" ht="47.25">
      <c r="A1" s="18" t="s">
        <v>578</v>
      </c>
      <c r="B1" s="15" t="s">
        <v>398</v>
      </c>
      <c r="C1" s="20" t="s">
        <v>554</v>
      </c>
      <c r="D1" s="20" t="s">
        <v>525</v>
      </c>
    </row>
    <row r="2" spans="1:4" ht="15.75">
      <c r="A2" s="298" t="s">
        <v>577</v>
      </c>
      <c r="B2" s="4" t="str">
        <f>'Resultados Pilares'!B3</f>
        <v xml:space="preserve"> RESPONSABILIDAD DEL PRODUCTO</v>
      </c>
      <c r="C2" s="211">
        <f>'Resultados Pilares'!N3</f>
        <v>3.8333333333333335</v>
      </c>
      <c r="D2" s="211">
        <f>'Resultados Pilares'!O3</f>
        <v>5</v>
      </c>
    </row>
    <row r="3" spans="1:4" ht="15.75">
      <c r="A3" s="298"/>
      <c r="B3" s="19" t="str">
        <f>'Resultados Pilares'!B11</f>
        <v xml:space="preserve"> ECONÓMICA</v>
      </c>
      <c r="C3" s="16">
        <f>'Resultados Pilares'!N11</f>
        <v>3.4545454545454546</v>
      </c>
      <c r="D3" s="16">
        <f>'Resultados Pilares'!O11</f>
        <v>5</v>
      </c>
    </row>
    <row r="4" spans="1:4" ht="15.75">
      <c r="A4" s="299" t="s">
        <v>579</v>
      </c>
      <c r="B4" s="19" t="str">
        <f>'Resultados Pilares'!B19</f>
        <v>TRABAJO  DECENTE</v>
      </c>
      <c r="C4" s="16">
        <f>'Resultados Pilares'!N19</f>
        <v>3.8095238095238093</v>
      </c>
      <c r="D4" s="16">
        <f>'Resultados Pilares'!O19</f>
        <v>5</v>
      </c>
    </row>
    <row r="5" spans="1:4" ht="15.75">
      <c r="A5" s="300"/>
      <c r="B5" s="19" t="str">
        <f>'Resultados Pilares'!B26</f>
        <v>DERECHOS HUMANOS</v>
      </c>
      <c r="C5" s="16">
        <f>'Resultados Pilares'!N26</f>
        <v>3.7076923076923078</v>
      </c>
      <c r="D5" s="16">
        <f>'Resultados Pilares'!O26</f>
        <v>5</v>
      </c>
    </row>
    <row r="6" spans="1:4" ht="15.75">
      <c r="A6" s="301"/>
      <c r="B6" s="19" t="str">
        <f>'Resultados Pilares'!B35</f>
        <v>ÉTICA Y VALORES</v>
      </c>
      <c r="C6" s="17">
        <f>'Resultados Pilares'!N35</f>
        <v>2.6774193548387095</v>
      </c>
      <c r="D6" s="17">
        <f>'Resultados Pilares'!O35</f>
        <v>5</v>
      </c>
    </row>
    <row r="7" spans="1:4" ht="31.5">
      <c r="A7" s="18" t="s">
        <v>580</v>
      </c>
      <c r="B7" s="19" t="str">
        <f>'Resultados Pilares'!B41</f>
        <v>MEDIO AMBIENTE</v>
      </c>
      <c r="C7" s="16">
        <f>'Resultados Pilares'!N41</f>
        <v>2.7111111111111112</v>
      </c>
      <c r="D7" s="16">
        <f>'Resultados Pilares'!O41</f>
        <v>5</v>
      </c>
    </row>
    <row r="8" spans="1:4" ht="31.5">
      <c r="A8" s="18" t="s">
        <v>540</v>
      </c>
      <c r="B8" s="19" t="str">
        <f>'Resultados Pilares'!B54</f>
        <v>SOCIEDAD</v>
      </c>
      <c r="C8" s="16">
        <f>'Resultados Pilares'!N54</f>
        <v>2.6</v>
      </c>
      <c r="D8" s="16">
        <f>'Resultados Pilares'!O54</f>
        <v>5</v>
      </c>
    </row>
    <row r="9" spans="1:4" ht="15.75">
      <c r="A9" s="302" t="s">
        <v>581</v>
      </c>
      <c r="B9" s="302"/>
      <c r="C9" s="17">
        <f>AVERAGE(C2:C8)</f>
        <v>3.2562321958635323</v>
      </c>
      <c r="D9" s="17">
        <f>AVERAGE(D2:D8)</f>
        <v>5</v>
      </c>
    </row>
  </sheetData>
  <mergeCells count="3">
    <mergeCell ref="A2:A3"/>
    <mergeCell ref="A4:A6"/>
    <mergeCell ref="A9:B9"/>
  </mergeCells>
  <phoneticPr fontId="2" type="noConversion"/>
  <pageMargins left="0.75" right="0.75" top="0.53" bottom="0.56000000000000005" header="0.5" footer="0.5"/>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dimension ref="A2:N65"/>
  <sheetViews>
    <sheetView topLeftCell="A47" workbookViewId="0">
      <selection activeCell="M58" sqref="M58"/>
    </sheetView>
  </sheetViews>
  <sheetFormatPr baseColWidth="10" defaultColWidth="9.140625" defaultRowHeight="15.75"/>
  <cols>
    <col min="1" max="1" width="39.5703125" style="31" customWidth="1"/>
    <col min="2" max="2" width="1.28515625" style="21" hidden="1" customWidth="1"/>
    <col min="3" max="9" width="4.7109375" style="32" hidden="1" customWidth="1"/>
    <col min="10" max="12" width="6.7109375" style="32" hidden="1" customWidth="1"/>
    <col min="13" max="13" width="9.85546875" style="33" customWidth="1"/>
    <col min="14" max="14" width="8.5703125" style="33" customWidth="1"/>
    <col min="15" max="16384" width="9.140625" style="21"/>
  </cols>
  <sheetData>
    <row r="2" spans="1:14" ht="80.25" customHeight="1">
      <c r="A2" s="42" t="s">
        <v>543</v>
      </c>
      <c r="B2" s="43"/>
      <c r="C2" s="23" t="s">
        <v>538</v>
      </c>
      <c r="D2" s="23" t="s">
        <v>539</v>
      </c>
      <c r="E2" s="23" t="s">
        <v>529</v>
      </c>
      <c r="F2" s="23" t="s">
        <v>530</v>
      </c>
      <c r="G2" s="23" t="s">
        <v>390</v>
      </c>
      <c r="H2" s="23" t="s">
        <v>391</v>
      </c>
      <c r="I2" s="23" t="s">
        <v>392</v>
      </c>
      <c r="J2" s="23" t="s">
        <v>393</v>
      </c>
      <c r="K2" s="23" t="s">
        <v>394</v>
      </c>
      <c r="L2" s="23" t="s">
        <v>395</v>
      </c>
      <c r="M2" s="29" t="s">
        <v>396</v>
      </c>
      <c r="N2" s="29" t="s">
        <v>397</v>
      </c>
    </row>
    <row r="3" spans="1:14" ht="31.5">
      <c r="A3" s="24" t="s">
        <v>582</v>
      </c>
      <c r="B3" s="44"/>
      <c r="C3" s="28" t="e">
        <f>+#REF!</f>
        <v>#REF!</v>
      </c>
      <c r="D3" s="28" t="e">
        <f>+#REF!</f>
        <v>#REF!</v>
      </c>
      <c r="E3" s="28" t="e">
        <f>+#REF!</f>
        <v>#REF!</v>
      </c>
      <c r="F3" s="28" t="e">
        <f>+#REF!</f>
        <v>#REF!</v>
      </c>
      <c r="G3" s="28" t="e">
        <f>+#REF!</f>
        <v>#REF!</v>
      </c>
      <c r="H3" s="28" t="e">
        <f>+#REF!</f>
        <v>#REF!</v>
      </c>
      <c r="I3" s="28" t="e">
        <f>+#REF!</f>
        <v>#REF!</v>
      </c>
      <c r="J3" s="28" t="e">
        <f>+#REF!</f>
        <v>#REF!</v>
      </c>
      <c r="K3" s="28" t="e">
        <f>+#REF!</f>
        <v>#REF!</v>
      </c>
      <c r="L3" s="28" t="e">
        <f>+#REF!</f>
        <v>#REF!</v>
      </c>
      <c r="M3" s="29">
        <f>'Resultados Pilares'!N3</f>
        <v>3.8333333333333335</v>
      </c>
      <c r="N3" s="29">
        <f>'Resultados Pilares'!O3</f>
        <v>5</v>
      </c>
    </row>
    <row r="4" spans="1:14">
      <c r="A4" s="26" t="s">
        <v>415</v>
      </c>
      <c r="B4" s="45"/>
      <c r="C4" s="27" t="e">
        <f>+#REF!</f>
        <v>#REF!</v>
      </c>
      <c r="D4" s="27" t="e">
        <f>+#REF!</f>
        <v>#REF!</v>
      </c>
      <c r="E4" s="27" t="e">
        <f>+#REF!</f>
        <v>#REF!</v>
      </c>
      <c r="F4" s="27" t="e">
        <f>+#REF!</f>
        <v>#REF!</v>
      </c>
      <c r="G4" s="27" t="e">
        <f>+#REF!</f>
        <v>#REF!</v>
      </c>
      <c r="H4" s="27" t="e">
        <f>+#REF!</f>
        <v>#REF!</v>
      </c>
      <c r="I4" s="27" t="e">
        <f>+#REF!</f>
        <v>#REF!</v>
      </c>
      <c r="J4" s="27" t="e">
        <f>+#REF!</f>
        <v>#REF!</v>
      </c>
      <c r="K4" s="27" t="e">
        <f>+#REF!</f>
        <v>#REF!</v>
      </c>
      <c r="L4" s="27" t="e">
        <f>+#REF!</f>
        <v>#REF!</v>
      </c>
      <c r="M4" s="29">
        <f>'Resultados Pilares'!N4</f>
        <v>4.7142857142857144</v>
      </c>
      <c r="N4" s="29">
        <f>'Resultados Pilares'!O4</f>
        <v>5</v>
      </c>
    </row>
    <row r="5" spans="1:14">
      <c r="A5" s="28" t="s">
        <v>141</v>
      </c>
      <c r="B5" s="45"/>
      <c r="C5" s="27" t="e">
        <f>+#REF!</f>
        <v>#REF!</v>
      </c>
      <c r="D5" s="27" t="e">
        <f>+#REF!</f>
        <v>#REF!</v>
      </c>
      <c r="E5" s="27" t="e">
        <f>+#REF!</f>
        <v>#REF!</v>
      </c>
      <c r="F5" s="27" t="e">
        <f>+#REF!</f>
        <v>#REF!</v>
      </c>
      <c r="G5" s="27" t="e">
        <f>+#REF!</f>
        <v>#REF!</v>
      </c>
      <c r="H5" s="27" t="e">
        <f>+#REF!</f>
        <v>#REF!</v>
      </c>
      <c r="I5" s="27" t="e">
        <f>+#REF!</f>
        <v>#REF!</v>
      </c>
      <c r="J5" s="27" t="e">
        <f>+#REF!</f>
        <v>#REF!</v>
      </c>
      <c r="K5" s="27" t="e">
        <f>+#REF!</f>
        <v>#REF!</v>
      </c>
      <c r="L5" s="27" t="e">
        <f>+#REF!</f>
        <v>#REF!</v>
      </c>
      <c r="M5" s="29">
        <f>'Resultados Pilares'!N5</f>
        <v>2.3333333333333335</v>
      </c>
      <c r="N5" s="29">
        <f>'Resultados Pilares'!O5</f>
        <v>5</v>
      </c>
    </row>
    <row r="6" spans="1:14">
      <c r="A6" s="26" t="s">
        <v>418</v>
      </c>
      <c r="B6" s="45"/>
      <c r="C6" s="27" t="e">
        <f>+#REF!</f>
        <v>#REF!</v>
      </c>
      <c r="D6" s="27" t="e">
        <f>+#REF!</f>
        <v>#REF!</v>
      </c>
      <c r="E6" s="27" t="e">
        <f>+#REF!</f>
        <v>#REF!</v>
      </c>
      <c r="F6" s="27" t="e">
        <f>+#REF!</f>
        <v>#REF!</v>
      </c>
      <c r="G6" s="27" t="e">
        <f>+#REF!</f>
        <v>#REF!</v>
      </c>
      <c r="H6" s="27" t="e">
        <f>+#REF!</f>
        <v>#REF!</v>
      </c>
      <c r="I6" s="27" t="e">
        <f>+#REF!</f>
        <v>#REF!</v>
      </c>
      <c r="J6" s="27" t="e">
        <f>+#REF!</f>
        <v>#REF!</v>
      </c>
      <c r="K6" s="27" t="e">
        <f>+#REF!</f>
        <v>#REF!</v>
      </c>
      <c r="L6" s="27" t="e">
        <f>+#REF!</f>
        <v>#REF!</v>
      </c>
      <c r="M6" s="29">
        <f>'Resultados Pilares'!N6</f>
        <v>4.4545454545454541</v>
      </c>
      <c r="N6" s="29">
        <f>'Resultados Pilares'!O6</f>
        <v>5</v>
      </c>
    </row>
    <row r="7" spans="1:14">
      <c r="A7" s="26" t="s">
        <v>423</v>
      </c>
      <c r="B7" s="45"/>
      <c r="C7" s="27" t="e">
        <f>+#REF!</f>
        <v>#REF!</v>
      </c>
      <c r="D7" s="27" t="e">
        <f>+#REF!</f>
        <v>#REF!</v>
      </c>
      <c r="E7" s="27" t="e">
        <f>+#REF!</f>
        <v>#REF!</v>
      </c>
      <c r="F7" s="27" t="e">
        <f>+#REF!</f>
        <v>#REF!</v>
      </c>
      <c r="G7" s="27" t="e">
        <f>+#REF!</f>
        <v>#REF!</v>
      </c>
      <c r="H7" s="27" t="e">
        <f>+#REF!</f>
        <v>#REF!</v>
      </c>
      <c r="I7" s="27" t="e">
        <f>+#REF!</f>
        <v>#REF!</v>
      </c>
      <c r="J7" s="27" t="e">
        <f>+#REF!</f>
        <v>#REF!</v>
      </c>
      <c r="K7" s="27" t="e">
        <f>+#REF!</f>
        <v>#REF!</v>
      </c>
      <c r="L7" s="27" t="e">
        <f>+#REF!</f>
        <v>#REF!</v>
      </c>
      <c r="M7" s="29">
        <f>'Resultados Pilares'!N7</f>
        <v>3</v>
      </c>
      <c r="N7" s="29">
        <f>'Resultados Pilares'!O7</f>
        <v>5</v>
      </c>
    </row>
    <row r="8" spans="1:14">
      <c r="A8" s="26" t="s">
        <v>426</v>
      </c>
      <c r="B8" s="45"/>
      <c r="C8" s="27" t="e">
        <f>+#REF!</f>
        <v>#REF!</v>
      </c>
      <c r="D8" s="27" t="e">
        <f>+#REF!</f>
        <v>#REF!</v>
      </c>
      <c r="E8" s="27" t="e">
        <f>+#REF!</f>
        <v>#REF!</v>
      </c>
      <c r="F8" s="27" t="e">
        <f>+#REF!</f>
        <v>#REF!</v>
      </c>
      <c r="G8" s="27" t="e">
        <f>+#REF!</f>
        <v>#REF!</v>
      </c>
      <c r="H8" s="27" t="e">
        <f>+#REF!</f>
        <v>#REF!</v>
      </c>
      <c r="I8" s="27" t="e">
        <f>+#REF!</f>
        <v>#REF!</v>
      </c>
      <c r="J8" s="27" t="e">
        <f>+#REF!</f>
        <v>#REF!</v>
      </c>
      <c r="K8" s="27" t="e">
        <f>+#REF!</f>
        <v>#REF!</v>
      </c>
      <c r="L8" s="27" t="e">
        <f>+#REF!</f>
        <v>#REF!</v>
      </c>
      <c r="M8" s="29">
        <f>'Resultados Pilares'!N8</f>
        <v>1</v>
      </c>
      <c r="N8" s="29">
        <f>'Resultados Pilares'!O8</f>
        <v>5</v>
      </c>
    </row>
    <row r="9" spans="1:14">
      <c r="A9" s="26" t="s">
        <v>143</v>
      </c>
      <c r="B9" s="45"/>
      <c r="C9" s="27" t="e">
        <f>+#REF!</f>
        <v>#REF!</v>
      </c>
      <c r="D9" s="27" t="e">
        <f>+#REF!</f>
        <v>#REF!</v>
      </c>
      <c r="E9" s="27" t="e">
        <f>+#REF!</f>
        <v>#REF!</v>
      </c>
      <c r="F9" s="27" t="e">
        <f>+#REF!</f>
        <v>#REF!</v>
      </c>
      <c r="G9" s="27" t="e">
        <f>+#REF!</f>
        <v>#REF!</v>
      </c>
      <c r="H9" s="27" t="e">
        <f>+#REF!</f>
        <v>#REF!</v>
      </c>
      <c r="I9" s="27" t="e">
        <f>+#REF!</f>
        <v>#REF!</v>
      </c>
      <c r="J9" s="27" t="e">
        <f>+#REF!</f>
        <v>#REF!</v>
      </c>
      <c r="K9" s="27" t="e">
        <f>+#REF!</f>
        <v>#REF!</v>
      </c>
      <c r="L9" s="27" t="e">
        <f>+#REF!</f>
        <v>#REF!</v>
      </c>
      <c r="M9" s="29">
        <f>'Resultados Pilares'!N9</f>
        <v>2.3333333333333335</v>
      </c>
      <c r="N9" s="29">
        <f>'Resultados Pilares'!O9</f>
        <v>5</v>
      </c>
    </row>
    <row r="10" spans="1:14">
      <c r="A10" s="26" t="s">
        <v>64</v>
      </c>
      <c r="B10" s="43"/>
      <c r="C10" s="28" t="e">
        <f>+#REF!</f>
        <v>#REF!</v>
      </c>
      <c r="D10" s="28" t="e">
        <f>+#REF!</f>
        <v>#REF!</v>
      </c>
      <c r="E10" s="28" t="e">
        <f>+#REF!</f>
        <v>#REF!</v>
      </c>
      <c r="F10" s="28" t="e">
        <f>+#REF!</f>
        <v>#REF!</v>
      </c>
      <c r="G10" s="28" t="e">
        <f>+#REF!</f>
        <v>#REF!</v>
      </c>
      <c r="H10" s="28" t="e">
        <f>+#REF!</f>
        <v>#REF!</v>
      </c>
      <c r="I10" s="28" t="e">
        <f>+#REF!</f>
        <v>#REF!</v>
      </c>
      <c r="J10" s="28" t="e">
        <f>+#REF!</f>
        <v>#REF!</v>
      </c>
      <c r="K10" s="28" t="e">
        <f>+#REF!</f>
        <v>#REF!</v>
      </c>
      <c r="L10" s="28" t="e">
        <f>+#REF!</f>
        <v>#REF!</v>
      </c>
      <c r="M10" s="29">
        <f>'Resultados Pilares'!N10</f>
        <v>4.25</v>
      </c>
      <c r="N10" s="29">
        <f>'Resultados Pilares'!O10</f>
        <v>5</v>
      </c>
    </row>
    <row r="11" spans="1:14">
      <c r="A11" s="24" t="s">
        <v>520</v>
      </c>
      <c r="B11" s="46"/>
      <c r="C11" s="27" t="e">
        <f>+#REF!</f>
        <v>#REF!</v>
      </c>
      <c r="D11" s="27" t="e">
        <f>+#REF!</f>
        <v>#REF!</v>
      </c>
      <c r="E11" s="27" t="e">
        <f>+#REF!</f>
        <v>#REF!</v>
      </c>
      <c r="F11" s="27" t="e">
        <f>+#REF!</f>
        <v>#REF!</v>
      </c>
      <c r="G11" s="27" t="e">
        <f>+#REF!</f>
        <v>#REF!</v>
      </c>
      <c r="H11" s="27" t="e">
        <f>+#REF!</f>
        <v>#REF!</v>
      </c>
      <c r="I11" s="27" t="e">
        <f>+#REF!</f>
        <v>#REF!</v>
      </c>
      <c r="J11" s="27" t="e">
        <f>+#REF!</f>
        <v>#REF!</v>
      </c>
      <c r="K11" s="27" t="e">
        <f>+#REF!</f>
        <v>#REF!</v>
      </c>
      <c r="L11" s="27" t="e">
        <f>+#REF!</f>
        <v>#REF!</v>
      </c>
      <c r="M11" s="29">
        <f>'Resultados Pilares'!N11</f>
        <v>3.4545454545454546</v>
      </c>
      <c r="N11" s="29">
        <f>'Resultados Pilares'!O11</f>
        <v>5</v>
      </c>
    </row>
    <row r="12" spans="1:14">
      <c r="A12" s="26" t="s">
        <v>521</v>
      </c>
      <c r="B12" s="47"/>
      <c r="C12" s="27" t="e">
        <f>+#REF!</f>
        <v>#REF!</v>
      </c>
      <c r="D12" s="27" t="e">
        <f>+#REF!</f>
        <v>#REF!</v>
      </c>
      <c r="E12" s="27" t="e">
        <f>+#REF!</f>
        <v>#REF!</v>
      </c>
      <c r="F12" s="27" t="e">
        <f>+#REF!</f>
        <v>#REF!</v>
      </c>
      <c r="G12" s="27" t="e">
        <f>+#REF!</f>
        <v>#REF!</v>
      </c>
      <c r="H12" s="27" t="e">
        <f>+#REF!</f>
        <v>#REF!</v>
      </c>
      <c r="I12" s="27" t="e">
        <f>+#REF!</f>
        <v>#REF!</v>
      </c>
      <c r="J12" s="27" t="e">
        <f>+#REF!</f>
        <v>#REF!</v>
      </c>
      <c r="K12" s="27" t="e">
        <f>+#REF!</f>
        <v>#REF!</v>
      </c>
      <c r="L12" s="27" t="e">
        <f>+#REF!</f>
        <v>#REF!</v>
      </c>
      <c r="M12" s="29">
        <f>'Resultados Pilares'!N12</f>
        <v>3.6956521739130435</v>
      </c>
      <c r="N12" s="29">
        <f>'Resultados Pilares'!O12</f>
        <v>5</v>
      </c>
    </row>
    <row r="13" spans="1:14">
      <c r="A13" s="26" t="s">
        <v>16</v>
      </c>
      <c r="B13" s="47"/>
      <c r="C13" s="27" t="e">
        <f>+#REF!</f>
        <v>#REF!</v>
      </c>
      <c r="D13" s="27" t="e">
        <f>+#REF!</f>
        <v>#REF!</v>
      </c>
      <c r="E13" s="27" t="e">
        <f>+#REF!</f>
        <v>#REF!</v>
      </c>
      <c r="F13" s="27" t="e">
        <f>+#REF!</f>
        <v>#REF!</v>
      </c>
      <c r="G13" s="27" t="e">
        <f>+#REF!</f>
        <v>#REF!</v>
      </c>
      <c r="H13" s="27" t="e">
        <f>+#REF!</f>
        <v>#REF!</v>
      </c>
      <c r="I13" s="27" t="e">
        <f>+#REF!</f>
        <v>#REF!</v>
      </c>
      <c r="J13" s="27" t="e">
        <f>+#REF!</f>
        <v>#REF!</v>
      </c>
      <c r="K13" s="27" t="e">
        <f>+#REF!</f>
        <v>#REF!</v>
      </c>
      <c r="L13" s="27" t="e">
        <f>+#REF!</f>
        <v>#REF!</v>
      </c>
      <c r="M13" s="29">
        <f>'Resultados Pilares'!N13</f>
        <v>4.5</v>
      </c>
      <c r="N13" s="29">
        <f>'Resultados Pilares'!O13</f>
        <v>5</v>
      </c>
    </row>
    <row r="14" spans="1:14">
      <c r="A14" s="26" t="s">
        <v>24</v>
      </c>
      <c r="B14" s="48"/>
      <c r="C14" s="27" t="e">
        <f>+#REF!</f>
        <v>#REF!</v>
      </c>
      <c r="D14" s="27" t="e">
        <f>+#REF!</f>
        <v>#REF!</v>
      </c>
      <c r="E14" s="27" t="e">
        <f>+#REF!</f>
        <v>#REF!</v>
      </c>
      <c r="F14" s="27" t="e">
        <f>+#REF!</f>
        <v>#REF!</v>
      </c>
      <c r="G14" s="27" t="e">
        <f>+#REF!</f>
        <v>#REF!</v>
      </c>
      <c r="H14" s="27" t="e">
        <f>+#REF!</f>
        <v>#REF!</v>
      </c>
      <c r="I14" s="27" t="e">
        <f>+#REF!</f>
        <v>#REF!</v>
      </c>
      <c r="J14" s="27" t="e">
        <f>+#REF!</f>
        <v>#REF!</v>
      </c>
      <c r="K14" s="27" t="e">
        <f>+#REF!</f>
        <v>#REF!</v>
      </c>
      <c r="L14" s="27" t="e">
        <f>+#REF!</f>
        <v>#REF!</v>
      </c>
      <c r="M14" s="29">
        <f>'Resultados Pilares'!N14</f>
        <v>1</v>
      </c>
      <c r="N14" s="29">
        <f>'Resultados Pilares'!O14</f>
        <v>5</v>
      </c>
    </row>
    <row r="15" spans="1:14">
      <c r="A15" s="26" t="s">
        <v>64</v>
      </c>
      <c r="B15" s="45"/>
      <c r="C15" s="45"/>
      <c r="D15" s="45"/>
      <c r="E15" s="45"/>
      <c r="F15" s="45"/>
      <c r="G15" s="45"/>
      <c r="H15" s="45"/>
      <c r="I15" s="45"/>
      <c r="J15" s="45"/>
      <c r="K15" s="45"/>
      <c r="L15" s="45"/>
      <c r="M15" s="29">
        <f>'Resultados Pilares'!N15</f>
        <v>2.8</v>
      </c>
      <c r="N15" s="29">
        <f>'Resultados Pilares'!O15</f>
        <v>5</v>
      </c>
    </row>
    <row r="16" spans="1:14">
      <c r="A16" s="21"/>
      <c r="C16" s="21"/>
      <c r="D16" s="21"/>
      <c r="E16" s="21"/>
      <c r="F16" s="21"/>
      <c r="G16" s="21"/>
      <c r="H16" s="21"/>
      <c r="I16" s="21"/>
      <c r="J16" s="21"/>
      <c r="K16" s="21"/>
      <c r="L16" s="21"/>
      <c r="M16" s="21"/>
      <c r="N16" s="21"/>
    </row>
    <row r="17" spans="1:14">
      <c r="A17" s="21"/>
      <c r="C17" s="21"/>
      <c r="D17" s="21"/>
      <c r="E17" s="21"/>
      <c r="F17" s="21"/>
      <c r="G17" s="21"/>
      <c r="H17" s="21"/>
      <c r="I17" s="21"/>
      <c r="J17" s="21"/>
      <c r="K17" s="21"/>
      <c r="L17" s="21"/>
      <c r="M17" s="21"/>
      <c r="N17" s="21"/>
    </row>
    <row r="18" spans="1:14" ht="64.5" customHeight="1">
      <c r="A18" s="21"/>
      <c r="C18" s="22" t="s">
        <v>538</v>
      </c>
      <c r="D18" s="22" t="s">
        <v>539</v>
      </c>
      <c r="E18" s="22" t="s">
        <v>529</v>
      </c>
      <c r="F18" s="22" t="s">
        <v>530</v>
      </c>
      <c r="G18" s="23" t="s">
        <v>531</v>
      </c>
      <c r="H18" s="23" t="s">
        <v>391</v>
      </c>
      <c r="I18" s="23" t="s">
        <v>392</v>
      </c>
      <c r="J18" s="23" t="s">
        <v>527</v>
      </c>
      <c r="K18" s="23" t="s">
        <v>528</v>
      </c>
      <c r="L18" s="23" t="s">
        <v>395</v>
      </c>
      <c r="M18" s="21"/>
      <c r="N18" s="21"/>
    </row>
    <row r="19" spans="1:14" ht="3" hidden="1" customHeight="1">
      <c r="M19" s="49" t="s">
        <v>396</v>
      </c>
      <c r="N19" s="49" t="s">
        <v>397</v>
      </c>
    </row>
    <row r="20" spans="1:14" ht="54.75" customHeight="1">
      <c r="A20" s="42" t="s">
        <v>579</v>
      </c>
      <c r="B20" s="43"/>
      <c r="C20" s="23" t="s">
        <v>538</v>
      </c>
      <c r="D20" s="23" t="s">
        <v>539</v>
      </c>
      <c r="E20" s="23" t="s">
        <v>529</v>
      </c>
      <c r="F20" s="23" t="s">
        <v>530</v>
      </c>
      <c r="G20" s="23" t="s">
        <v>390</v>
      </c>
      <c r="H20" s="23" t="s">
        <v>391</v>
      </c>
      <c r="I20" s="23" t="s">
        <v>392</v>
      </c>
      <c r="J20" s="23" t="s">
        <v>393</v>
      </c>
      <c r="K20" s="23" t="s">
        <v>394</v>
      </c>
      <c r="L20" s="23" t="s">
        <v>395</v>
      </c>
      <c r="M20" s="29" t="s">
        <v>396</v>
      </c>
      <c r="N20" s="29" t="s">
        <v>397</v>
      </c>
    </row>
    <row r="21" spans="1:14">
      <c r="A21" s="34" t="s">
        <v>576</v>
      </c>
      <c r="B21" s="45"/>
      <c r="C21" s="27" t="e">
        <f>+#REF!</f>
        <v>#REF!</v>
      </c>
      <c r="D21" s="27" t="e">
        <f>+#REF!</f>
        <v>#REF!</v>
      </c>
      <c r="E21" s="27" t="e">
        <f>+#REF!</f>
        <v>#REF!</v>
      </c>
      <c r="F21" s="27" t="e">
        <f>+#REF!</f>
        <v>#REF!</v>
      </c>
      <c r="G21" s="27" t="e">
        <f>+#REF!</f>
        <v>#REF!</v>
      </c>
      <c r="H21" s="27" t="e">
        <f>+#REF!</f>
        <v>#REF!</v>
      </c>
      <c r="I21" s="27" t="e">
        <f>+#REF!</f>
        <v>#REF!</v>
      </c>
      <c r="J21" s="27" t="e">
        <f>+#REF!</f>
        <v>#REF!</v>
      </c>
      <c r="K21" s="27" t="e">
        <f>+#REF!</f>
        <v>#REF!</v>
      </c>
      <c r="L21" s="27" t="e">
        <f>+#REF!</f>
        <v>#REF!</v>
      </c>
      <c r="M21" s="29">
        <f>'Resultados Pilares'!N19</f>
        <v>3.8095238095238093</v>
      </c>
      <c r="N21" s="29">
        <f>'Resultados Pilares'!O19</f>
        <v>5</v>
      </c>
    </row>
    <row r="22" spans="1:14">
      <c r="A22" s="26" t="s">
        <v>38</v>
      </c>
      <c r="B22" s="45"/>
      <c r="C22" s="27" t="e">
        <f>+#REF!</f>
        <v>#REF!</v>
      </c>
      <c r="D22" s="27" t="e">
        <f>+#REF!</f>
        <v>#REF!</v>
      </c>
      <c r="E22" s="27" t="e">
        <f>+#REF!</f>
        <v>#REF!</v>
      </c>
      <c r="F22" s="27" t="e">
        <f>+#REF!</f>
        <v>#REF!</v>
      </c>
      <c r="G22" s="27" t="e">
        <f>+#REF!</f>
        <v>#REF!</v>
      </c>
      <c r="H22" s="27" t="e">
        <f>+#REF!</f>
        <v>#REF!</v>
      </c>
      <c r="I22" s="27" t="e">
        <f>+#REF!</f>
        <v>#REF!</v>
      </c>
      <c r="J22" s="27" t="e">
        <f>+#REF!</f>
        <v>#REF!</v>
      </c>
      <c r="K22" s="27" t="e">
        <f>+#REF!</f>
        <v>#REF!</v>
      </c>
      <c r="L22" s="27" t="e">
        <f>+#REF!</f>
        <v>#REF!</v>
      </c>
      <c r="M22" s="29">
        <f>'Resultados Pilares'!N20</f>
        <v>3</v>
      </c>
      <c r="N22" s="29">
        <f>'Resultados Pilares'!O20</f>
        <v>5</v>
      </c>
    </row>
    <row r="23" spans="1:14">
      <c r="A23" s="26" t="s">
        <v>45</v>
      </c>
      <c r="B23" s="45"/>
      <c r="C23" s="27" t="e">
        <f>+#REF!</f>
        <v>#REF!</v>
      </c>
      <c r="D23" s="27" t="e">
        <f>+#REF!</f>
        <v>#REF!</v>
      </c>
      <c r="E23" s="27" t="e">
        <f>+#REF!</f>
        <v>#REF!</v>
      </c>
      <c r="F23" s="27" t="e">
        <f>+#REF!</f>
        <v>#REF!</v>
      </c>
      <c r="G23" s="27" t="e">
        <f>+#REF!</f>
        <v>#REF!</v>
      </c>
      <c r="H23" s="27" t="e">
        <f>+#REF!</f>
        <v>#REF!</v>
      </c>
      <c r="I23" s="27" t="e">
        <f>+#REF!</f>
        <v>#REF!</v>
      </c>
      <c r="J23" s="27" t="e">
        <f>+#REF!</f>
        <v>#REF!</v>
      </c>
      <c r="K23" s="27" t="e">
        <f>+#REF!</f>
        <v>#REF!</v>
      </c>
      <c r="L23" s="27" t="e">
        <f>+#REF!</f>
        <v>#REF!</v>
      </c>
      <c r="M23" s="29">
        <f>'Resultados Pilares'!N21</f>
        <v>3</v>
      </c>
      <c r="N23" s="29">
        <f>'Resultados Pilares'!O21</f>
        <v>5</v>
      </c>
    </row>
    <row r="24" spans="1:14">
      <c r="A24" s="26" t="s">
        <v>49</v>
      </c>
      <c r="B24" s="45"/>
      <c r="C24" s="27" t="e">
        <f>+#REF!</f>
        <v>#REF!</v>
      </c>
      <c r="D24" s="27" t="e">
        <f>+#REF!</f>
        <v>#REF!</v>
      </c>
      <c r="E24" s="27" t="e">
        <f>+#REF!</f>
        <v>#REF!</v>
      </c>
      <c r="F24" s="27" t="e">
        <f>+#REF!</f>
        <v>#REF!</v>
      </c>
      <c r="G24" s="27" t="e">
        <f>+#REF!</f>
        <v>#REF!</v>
      </c>
      <c r="H24" s="27" t="e">
        <f>+#REF!</f>
        <v>#REF!</v>
      </c>
      <c r="I24" s="27" t="e">
        <f>+#REF!</f>
        <v>#REF!</v>
      </c>
      <c r="J24" s="27" t="e">
        <f>+#REF!</f>
        <v>#REF!</v>
      </c>
      <c r="K24" s="27" t="e">
        <f>+#REF!</f>
        <v>#REF!</v>
      </c>
      <c r="L24" s="27" t="e">
        <f>+#REF!</f>
        <v>#REF!</v>
      </c>
      <c r="M24" s="29">
        <f>'Resultados Pilares'!N22</f>
        <v>2.6</v>
      </c>
      <c r="N24" s="29">
        <f>'Resultados Pilares'!O22</f>
        <v>5</v>
      </c>
    </row>
    <row r="25" spans="1:14">
      <c r="A25" s="26" t="s">
        <v>55</v>
      </c>
      <c r="B25" s="45"/>
      <c r="C25" s="27" t="e">
        <f>+#REF!</f>
        <v>#REF!</v>
      </c>
      <c r="D25" s="27" t="e">
        <f>+#REF!</f>
        <v>#REF!</v>
      </c>
      <c r="E25" s="27" t="e">
        <f>+#REF!</f>
        <v>#REF!</v>
      </c>
      <c r="F25" s="27" t="e">
        <f>+#REF!</f>
        <v>#REF!</v>
      </c>
      <c r="G25" s="27" t="e">
        <f>+#REF!</f>
        <v>#REF!</v>
      </c>
      <c r="H25" s="27" t="e">
        <f>+#REF!</f>
        <v>#REF!</v>
      </c>
      <c r="I25" s="27" t="e">
        <f>+#REF!</f>
        <v>#REF!</v>
      </c>
      <c r="J25" s="27" t="e">
        <f>+#REF!</f>
        <v>#REF!</v>
      </c>
      <c r="K25" s="27" t="e">
        <f>+#REF!</f>
        <v>#REF!</v>
      </c>
      <c r="L25" s="27" t="e">
        <f>+#REF!</f>
        <v>#REF!</v>
      </c>
      <c r="M25" s="29">
        <f>'Resultados Pilares'!N23</f>
        <v>3</v>
      </c>
      <c r="N25" s="29">
        <f>'Resultados Pilares'!O23</f>
        <v>5</v>
      </c>
    </row>
    <row r="26" spans="1:14">
      <c r="A26" s="26" t="s">
        <v>59</v>
      </c>
      <c r="B26" s="45"/>
      <c r="C26" s="27" t="e">
        <f>+#REF!</f>
        <v>#REF!</v>
      </c>
      <c r="D26" s="27" t="e">
        <f>+#REF!</f>
        <v>#REF!</v>
      </c>
      <c r="E26" s="27" t="e">
        <f>+#REF!</f>
        <v>#REF!</v>
      </c>
      <c r="F26" s="27" t="e">
        <f>+#REF!</f>
        <v>#REF!</v>
      </c>
      <c r="G26" s="27" t="e">
        <f>+#REF!</f>
        <v>#REF!</v>
      </c>
      <c r="H26" s="27" t="e">
        <f>+#REF!</f>
        <v>#REF!</v>
      </c>
      <c r="I26" s="27" t="e">
        <f>+#REF!</f>
        <v>#REF!</v>
      </c>
      <c r="J26" s="27" t="e">
        <f>+#REF!</f>
        <v>#REF!</v>
      </c>
      <c r="K26" s="27" t="e">
        <f>+#REF!</f>
        <v>#REF!</v>
      </c>
      <c r="L26" s="27" t="e">
        <f>+#REF!</f>
        <v>#REF!</v>
      </c>
      <c r="M26" s="29">
        <f>'Resultados Pilares'!N24</f>
        <v>5</v>
      </c>
      <c r="N26" s="29">
        <f>'Resultados Pilares'!O24</f>
        <v>5</v>
      </c>
    </row>
    <row r="27" spans="1:14" s="25" customFormat="1">
      <c r="A27" s="26" t="s">
        <v>64</v>
      </c>
      <c r="B27" s="50"/>
      <c r="C27" s="28" t="e">
        <f>+#REF!</f>
        <v>#REF!</v>
      </c>
      <c r="D27" s="28" t="e">
        <f>+#REF!</f>
        <v>#REF!</v>
      </c>
      <c r="E27" s="28" t="e">
        <f>+#REF!</f>
        <v>#REF!</v>
      </c>
      <c r="F27" s="28" t="e">
        <f>+#REF!</f>
        <v>#REF!</v>
      </c>
      <c r="G27" s="28" t="e">
        <f>+#REF!</f>
        <v>#REF!</v>
      </c>
      <c r="H27" s="28" t="e">
        <f>+#REF!</f>
        <v>#REF!</v>
      </c>
      <c r="I27" s="28" t="e">
        <f>+#REF!</f>
        <v>#REF!</v>
      </c>
      <c r="J27" s="28" t="e">
        <f>+#REF!</f>
        <v>#REF!</v>
      </c>
      <c r="K27" s="28" t="e">
        <f>+#REF!</f>
        <v>#REF!</v>
      </c>
      <c r="L27" s="28" t="e">
        <f>+#REF!</f>
        <v>#REF!</v>
      </c>
      <c r="M27" s="29">
        <f>'Resultados Pilares'!N25</f>
        <v>4.5555555555555554</v>
      </c>
      <c r="N27" s="29">
        <f>'Resultados Pilares'!O25</f>
        <v>5</v>
      </c>
    </row>
    <row r="28" spans="1:14">
      <c r="A28" s="24" t="s">
        <v>167</v>
      </c>
      <c r="B28" s="48"/>
      <c r="C28" s="27" t="e">
        <f>+#REF!</f>
        <v>#REF!</v>
      </c>
      <c r="D28" s="27" t="e">
        <f>+#REF!</f>
        <v>#REF!</v>
      </c>
      <c r="E28" s="27" t="e">
        <f>+#REF!</f>
        <v>#REF!</v>
      </c>
      <c r="F28" s="27" t="e">
        <f>+#REF!</f>
        <v>#REF!</v>
      </c>
      <c r="G28" s="27" t="e">
        <f>+#REF!</f>
        <v>#REF!</v>
      </c>
      <c r="H28" s="27" t="e">
        <f>+#REF!</f>
        <v>#REF!</v>
      </c>
      <c r="I28" s="27" t="e">
        <f>+#REF!</f>
        <v>#REF!</v>
      </c>
      <c r="J28" s="27" t="e">
        <f>+#REF!</f>
        <v>#REF!</v>
      </c>
      <c r="K28" s="27" t="e">
        <f>+#REF!</f>
        <v>#REF!</v>
      </c>
      <c r="L28" s="27" t="e">
        <f>+#REF!</f>
        <v>#REF!</v>
      </c>
      <c r="M28" s="29">
        <f>'Resultados Pilares'!N26</f>
        <v>3.7076923076923078</v>
      </c>
      <c r="N28" s="29">
        <f>'Resultados Pilares'!O26</f>
        <v>5</v>
      </c>
    </row>
    <row r="29" spans="1:14">
      <c r="A29" s="26" t="s">
        <v>77</v>
      </c>
      <c r="B29" s="48"/>
      <c r="C29" s="27" t="e">
        <f>+#REF!</f>
        <v>#REF!</v>
      </c>
      <c r="D29" s="27" t="e">
        <f>+#REF!</f>
        <v>#REF!</v>
      </c>
      <c r="E29" s="27" t="e">
        <f>+#REF!</f>
        <v>#REF!</v>
      </c>
      <c r="F29" s="27" t="e">
        <f>+#REF!</f>
        <v>#REF!</v>
      </c>
      <c r="G29" s="27" t="e">
        <f>+#REF!</f>
        <v>#REF!</v>
      </c>
      <c r="H29" s="27" t="e">
        <f>+#REF!</f>
        <v>#REF!</v>
      </c>
      <c r="I29" s="27" t="e">
        <f>+#REF!</f>
        <v>#REF!</v>
      </c>
      <c r="J29" s="27" t="e">
        <f>+#REF!</f>
        <v>#REF!</v>
      </c>
      <c r="K29" s="27" t="e">
        <f>+#REF!</f>
        <v>#REF!</v>
      </c>
      <c r="L29" s="27" t="e">
        <f>+#REF!</f>
        <v>#REF!</v>
      </c>
      <c r="M29" s="29">
        <f>'Resultados Pilares'!N27</f>
        <v>3.2222222222222223</v>
      </c>
      <c r="N29" s="29">
        <f>'Resultados Pilares'!O27</f>
        <v>5</v>
      </c>
    </row>
    <row r="30" spans="1:14">
      <c r="A30" s="26" t="s">
        <v>88</v>
      </c>
      <c r="B30" s="48"/>
      <c r="C30" s="27" t="e">
        <f>+#REF!</f>
        <v>#REF!</v>
      </c>
      <c r="D30" s="27" t="e">
        <f>+#REF!</f>
        <v>#REF!</v>
      </c>
      <c r="E30" s="27" t="e">
        <f>+#REF!</f>
        <v>#REF!</v>
      </c>
      <c r="F30" s="27" t="e">
        <f>+#REF!</f>
        <v>#REF!</v>
      </c>
      <c r="G30" s="27" t="e">
        <f>+#REF!</f>
        <v>#REF!</v>
      </c>
      <c r="H30" s="27" t="e">
        <f>+#REF!</f>
        <v>#REF!</v>
      </c>
      <c r="I30" s="27" t="e">
        <f>+#REF!</f>
        <v>#REF!</v>
      </c>
      <c r="J30" s="27" t="e">
        <f>+#REF!</f>
        <v>#REF!</v>
      </c>
      <c r="K30" s="27" t="e">
        <f>+#REF!</f>
        <v>#REF!</v>
      </c>
      <c r="L30" s="27" t="e">
        <f>+#REF!</f>
        <v>#REF!</v>
      </c>
      <c r="M30" s="29">
        <f>'Resultados Pilares'!N28</f>
        <v>4.1428571428571432</v>
      </c>
      <c r="N30" s="29">
        <f>'Resultados Pilares'!O28</f>
        <v>5</v>
      </c>
    </row>
    <row r="31" spans="1:14">
      <c r="A31" s="26" t="s">
        <v>98</v>
      </c>
      <c r="B31" s="48"/>
      <c r="C31" s="27" t="e">
        <f>+#REF!</f>
        <v>#REF!</v>
      </c>
      <c r="D31" s="27" t="e">
        <f>+#REF!</f>
        <v>#REF!</v>
      </c>
      <c r="E31" s="27" t="e">
        <f>+#REF!</f>
        <v>#REF!</v>
      </c>
      <c r="F31" s="27" t="e">
        <f>+#REF!</f>
        <v>#REF!</v>
      </c>
      <c r="G31" s="27" t="e">
        <f>+#REF!</f>
        <v>#REF!</v>
      </c>
      <c r="H31" s="27" t="e">
        <f>+#REF!</f>
        <v>#REF!</v>
      </c>
      <c r="I31" s="27" t="e">
        <f>+#REF!</f>
        <v>#REF!</v>
      </c>
      <c r="J31" s="27" t="e">
        <f>+#REF!</f>
        <v>#REF!</v>
      </c>
      <c r="K31" s="27" t="e">
        <f>+#REF!</f>
        <v>#REF!</v>
      </c>
      <c r="L31" s="27" t="e">
        <f>+#REF!</f>
        <v>#REF!</v>
      </c>
      <c r="M31" s="29">
        <f>'Resultados Pilares'!N29</f>
        <v>5</v>
      </c>
      <c r="N31" s="29">
        <f>'Resultados Pilares'!O29</f>
        <v>5</v>
      </c>
    </row>
    <row r="32" spans="1:14">
      <c r="A32" s="26" t="s">
        <v>100</v>
      </c>
      <c r="B32" s="48"/>
      <c r="C32" s="27" t="e">
        <f>+#REF!</f>
        <v>#REF!</v>
      </c>
      <c r="D32" s="27" t="e">
        <f>+#REF!</f>
        <v>#REF!</v>
      </c>
      <c r="E32" s="27" t="e">
        <f>+#REF!</f>
        <v>#REF!</v>
      </c>
      <c r="F32" s="27" t="e">
        <f>+#REF!</f>
        <v>#REF!</v>
      </c>
      <c r="G32" s="27" t="e">
        <f>+#REF!</f>
        <v>#REF!</v>
      </c>
      <c r="H32" s="27" t="e">
        <f>+#REF!</f>
        <v>#REF!</v>
      </c>
      <c r="I32" s="27" t="e">
        <f>+#REF!</f>
        <v>#REF!</v>
      </c>
      <c r="J32" s="27" t="e">
        <f>+#REF!</f>
        <v>#REF!</v>
      </c>
      <c r="K32" s="27" t="e">
        <f>+#REF!</f>
        <v>#REF!</v>
      </c>
      <c r="L32" s="27" t="e">
        <f>+#REF!</f>
        <v>#REF!</v>
      </c>
      <c r="M32" s="29">
        <f>'Resultados Pilares'!N30</f>
        <v>3</v>
      </c>
      <c r="N32" s="29">
        <f>'Resultados Pilares'!O30</f>
        <v>5</v>
      </c>
    </row>
    <row r="33" spans="1:14">
      <c r="A33" s="26" t="s">
        <v>107</v>
      </c>
      <c r="B33" s="48"/>
      <c r="C33" s="27" t="e">
        <f>+#REF!</f>
        <v>#REF!</v>
      </c>
      <c r="D33" s="27" t="e">
        <f>+#REF!</f>
        <v>#REF!</v>
      </c>
      <c r="E33" s="27" t="e">
        <f>+#REF!</f>
        <v>#REF!</v>
      </c>
      <c r="F33" s="27" t="e">
        <f>+#REF!</f>
        <v>#REF!</v>
      </c>
      <c r="G33" s="27" t="e">
        <f>+#REF!</f>
        <v>#REF!</v>
      </c>
      <c r="H33" s="27" t="e">
        <f>+#REF!</f>
        <v>#REF!</v>
      </c>
      <c r="I33" s="27" t="e">
        <f>+#REF!</f>
        <v>#REF!</v>
      </c>
      <c r="J33" s="27" t="e">
        <f>+#REF!</f>
        <v>#REF!</v>
      </c>
      <c r="K33" s="27" t="e">
        <f>+#REF!</f>
        <v>#REF!</v>
      </c>
      <c r="L33" s="27" t="e">
        <f>+#REF!</f>
        <v>#REF!</v>
      </c>
      <c r="M33" s="29">
        <f>'Resultados Pilares'!N31</f>
        <v>3.2857142857142856</v>
      </c>
      <c r="N33" s="29">
        <f>'Resultados Pilares'!O31</f>
        <v>5</v>
      </c>
    </row>
    <row r="34" spans="1:14">
      <c r="A34" s="26" t="s">
        <v>111</v>
      </c>
      <c r="B34" s="48"/>
      <c r="C34" s="27" t="e">
        <f>+#REF!</f>
        <v>#REF!</v>
      </c>
      <c r="D34" s="27" t="e">
        <f>+#REF!</f>
        <v>#REF!</v>
      </c>
      <c r="E34" s="27" t="e">
        <f>+#REF!</f>
        <v>#REF!</v>
      </c>
      <c r="F34" s="27" t="e">
        <f>+#REF!</f>
        <v>#REF!</v>
      </c>
      <c r="G34" s="27" t="e">
        <f>+#REF!</f>
        <v>#REF!</v>
      </c>
      <c r="H34" s="27" t="e">
        <f>+#REF!</f>
        <v>#REF!</v>
      </c>
      <c r="I34" s="27" t="e">
        <f>+#REF!</f>
        <v>#REF!</v>
      </c>
      <c r="J34" s="27" t="e">
        <f>+#REF!</f>
        <v>#REF!</v>
      </c>
      <c r="K34" s="27" t="e">
        <f>+#REF!</f>
        <v>#REF!</v>
      </c>
      <c r="L34" s="27" t="e">
        <f>+#REF!</f>
        <v>#REF!</v>
      </c>
      <c r="M34" s="29">
        <f>'Resultados Pilares'!N32</f>
        <v>5</v>
      </c>
      <c r="N34" s="29">
        <f>'Resultados Pilares'!O32</f>
        <v>5</v>
      </c>
    </row>
    <row r="35" spans="1:14">
      <c r="A35" s="26" t="s">
        <v>113</v>
      </c>
      <c r="B35" s="48"/>
      <c r="C35" s="27" t="e">
        <f>+#REF!</f>
        <v>#REF!</v>
      </c>
      <c r="D35" s="27" t="e">
        <f>+#REF!</f>
        <v>#REF!</v>
      </c>
      <c r="E35" s="27" t="e">
        <f>+#REF!</f>
        <v>#REF!</v>
      </c>
      <c r="F35" s="27" t="e">
        <f>+#REF!</f>
        <v>#REF!</v>
      </c>
      <c r="G35" s="27" t="e">
        <f>+#REF!</f>
        <v>#REF!</v>
      </c>
      <c r="H35" s="27" t="e">
        <f>+#REF!</f>
        <v>#REF!</v>
      </c>
      <c r="I35" s="27" t="e">
        <f>+#REF!</f>
        <v>#REF!</v>
      </c>
      <c r="J35" s="27" t="e">
        <f>+#REF!</f>
        <v>#REF!</v>
      </c>
      <c r="K35" s="27" t="e">
        <f>+#REF!</f>
        <v>#REF!</v>
      </c>
      <c r="L35" s="27" t="e">
        <f>+#REF!</f>
        <v>#REF!</v>
      </c>
      <c r="M35" s="29">
        <f>'Resultados Pilares'!N33</f>
        <v>3.8571428571428572</v>
      </c>
      <c r="N35" s="29">
        <f>'Resultados Pilares'!O33</f>
        <v>5</v>
      </c>
    </row>
    <row r="36" spans="1:14">
      <c r="A36" s="26" t="s">
        <v>64</v>
      </c>
      <c r="B36" s="48"/>
      <c r="C36" s="51"/>
      <c r="D36" s="51"/>
      <c r="E36" s="51"/>
      <c r="F36" s="51"/>
      <c r="G36" s="27"/>
      <c r="H36" s="27"/>
      <c r="I36" s="27"/>
      <c r="J36" s="27"/>
      <c r="K36" s="27"/>
      <c r="L36" s="27"/>
      <c r="M36" s="29">
        <f>'Resultados Pilares'!N34</f>
        <v>3.736842105263158</v>
      </c>
      <c r="N36" s="29">
        <f>'Resultados Pilares'!O34</f>
        <v>5</v>
      </c>
    </row>
    <row r="37" spans="1:14">
      <c r="A37" s="24" t="s">
        <v>429</v>
      </c>
      <c r="B37" s="50"/>
      <c r="C37" s="36" t="e">
        <f>+#REF!</f>
        <v>#REF!</v>
      </c>
      <c r="D37" s="36" t="e">
        <f>+#REF!</f>
        <v>#REF!</v>
      </c>
      <c r="E37" s="36" t="e">
        <f>+#REF!</f>
        <v>#REF!</v>
      </c>
      <c r="F37" s="36" t="e">
        <f>+#REF!</f>
        <v>#REF!</v>
      </c>
      <c r="G37" s="36" t="e">
        <f>+#REF!</f>
        <v>#REF!</v>
      </c>
      <c r="H37" s="36" t="e">
        <f>+#REF!</f>
        <v>#REF!</v>
      </c>
      <c r="I37" s="36" t="e">
        <f>+#REF!</f>
        <v>#REF!</v>
      </c>
      <c r="J37" s="36" t="e">
        <f>+#REF!</f>
        <v>#REF!</v>
      </c>
      <c r="K37" s="36" t="e">
        <f>+#REF!</f>
        <v>#REF!</v>
      </c>
      <c r="L37" s="36" t="e">
        <f>+#REF!</f>
        <v>#REF!</v>
      </c>
      <c r="M37" s="29">
        <f>'Resultados Pilares'!N35</f>
        <v>2.6774193548387095</v>
      </c>
      <c r="N37" s="29">
        <f>'Resultados Pilares'!O35</f>
        <v>5</v>
      </c>
    </row>
    <row r="38" spans="1:14" s="25" customFormat="1">
      <c r="A38" s="28" t="s">
        <v>430</v>
      </c>
      <c r="B38" s="50"/>
      <c r="C38" s="36" t="e">
        <f>+#REF!</f>
        <v>#REF!</v>
      </c>
      <c r="D38" s="36" t="e">
        <f>+#REF!</f>
        <v>#REF!</v>
      </c>
      <c r="E38" s="36" t="e">
        <f>+#REF!</f>
        <v>#REF!</v>
      </c>
      <c r="F38" s="36" t="e">
        <f>+#REF!</f>
        <v>#REF!</v>
      </c>
      <c r="G38" s="36" t="e">
        <f>+#REF!</f>
        <v>#REF!</v>
      </c>
      <c r="H38" s="36" t="e">
        <f>+#REF!</f>
        <v>#REF!</v>
      </c>
      <c r="I38" s="36" t="e">
        <f>+#REF!</f>
        <v>#REF!</v>
      </c>
      <c r="J38" s="36" t="e">
        <f>+#REF!</f>
        <v>#REF!</v>
      </c>
      <c r="K38" s="36" t="e">
        <f>+#REF!</f>
        <v>#REF!</v>
      </c>
      <c r="L38" s="36" t="e">
        <f>+#REF!</f>
        <v>#REF!</v>
      </c>
      <c r="M38" s="29">
        <f>'Resultados Pilares'!N36</f>
        <v>2.5</v>
      </c>
      <c r="N38" s="29">
        <f>'Resultados Pilares'!O36</f>
        <v>5</v>
      </c>
    </row>
    <row r="39" spans="1:14">
      <c r="A39" s="26" t="s">
        <v>131</v>
      </c>
      <c r="B39" s="45"/>
      <c r="C39" s="27" t="e">
        <f>+#REF!</f>
        <v>#REF!</v>
      </c>
      <c r="D39" s="27" t="e">
        <f>+#REF!</f>
        <v>#REF!</v>
      </c>
      <c r="E39" s="27" t="e">
        <f>+#REF!</f>
        <v>#REF!</v>
      </c>
      <c r="F39" s="27" t="e">
        <f>+#REF!</f>
        <v>#REF!</v>
      </c>
      <c r="G39" s="27" t="e">
        <f>+#REF!</f>
        <v>#REF!</v>
      </c>
      <c r="H39" s="27" t="e">
        <f>+#REF!</f>
        <v>#REF!</v>
      </c>
      <c r="I39" s="27" t="e">
        <f>+#REF!</f>
        <v>#REF!</v>
      </c>
      <c r="J39" s="27" t="e">
        <f>+#REF!</f>
        <v>#REF!</v>
      </c>
      <c r="K39" s="27" t="e">
        <f>+#REF!</f>
        <v>#REF!</v>
      </c>
      <c r="L39" s="27" t="e">
        <f>+#REF!</f>
        <v>#REF!</v>
      </c>
      <c r="M39" s="29">
        <f>'Resultados Pilares'!N37</f>
        <v>2.6</v>
      </c>
      <c r="N39" s="29">
        <f>'Resultados Pilares'!O37</f>
        <v>5</v>
      </c>
    </row>
    <row r="40" spans="1:14" ht="15" customHeight="1">
      <c r="A40" s="26" t="s">
        <v>137</v>
      </c>
      <c r="B40" s="45"/>
      <c r="C40" s="27" t="e">
        <f>+#REF!</f>
        <v>#REF!</v>
      </c>
      <c r="D40" s="27" t="e">
        <f>+#REF!</f>
        <v>#REF!</v>
      </c>
      <c r="E40" s="27" t="e">
        <f>+#REF!</f>
        <v>#REF!</v>
      </c>
      <c r="F40" s="27" t="e">
        <f>+#REF!</f>
        <v>#REF!</v>
      </c>
      <c r="G40" s="27" t="e">
        <f>+#REF!</f>
        <v>#REF!</v>
      </c>
      <c r="H40" s="27" t="e">
        <f>+#REF!</f>
        <v>#REF!</v>
      </c>
      <c r="I40" s="27" t="e">
        <f>+#REF!</f>
        <v>#REF!</v>
      </c>
      <c r="J40" s="27" t="e">
        <f>+#REF!</f>
        <v>#REF!</v>
      </c>
      <c r="K40" s="27" t="e">
        <f>+#REF!</f>
        <v>#REF!</v>
      </c>
      <c r="L40" s="27" t="e">
        <f>+#REF!</f>
        <v>#REF!</v>
      </c>
      <c r="M40" s="29">
        <f>'Resultados Pilares'!N38</f>
        <v>2.8571428571428572</v>
      </c>
      <c r="N40" s="29">
        <f>'Resultados Pilares'!O38</f>
        <v>5</v>
      </c>
    </row>
    <row r="41" spans="1:14">
      <c r="B41" s="30"/>
      <c r="C41" s="35"/>
      <c r="D41" s="35"/>
      <c r="E41" s="35"/>
      <c r="F41" s="35"/>
      <c r="G41" s="37"/>
      <c r="H41" s="37"/>
      <c r="I41" s="37"/>
      <c r="J41" s="37"/>
      <c r="K41" s="37"/>
      <c r="L41" s="37"/>
      <c r="M41" s="38"/>
      <c r="N41" s="38"/>
    </row>
    <row r="42" spans="1:14">
      <c r="M42" s="38"/>
      <c r="N42" s="38"/>
    </row>
    <row r="43" spans="1:14" ht="124.5">
      <c r="B43" s="39"/>
      <c r="C43" s="52" t="s">
        <v>538</v>
      </c>
      <c r="D43" s="52" t="s">
        <v>539</v>
      </c>
      <c r="E43" s="52" t="s">
        <v>529</v>
      </c>
      <c r="F43" s="52" t="s">
        <v>530</v>
      </c>
      <c r="G43" s="53" t="s">
        <v>526</v>
      </c>
      <c r="H43" s="53" t="s">
        <v>532</v>
      </c>
      <c r="I43" s="53" t="s">
        <v>392</v>
      </c>
      <c r="J43" s="53" t="s">
        <v>527</v>
      </c>
      <c r="K43" s="53" t="s">
        <v>528</v>
      </c>
      <c r="L43" s="53" t="s">
        <v>395</v>
      </c>
    </row>
    <row r="44" spans="1:14" ht="51.75" customHeight="1">
      <c r="A44" s="42" t="s">
        <v>544</v>
      </c>
      <c r="B44" s="43"/>
      <c r="C44" s="23" t="s">
        <v>538</v>
      </c>
      <c r="D44" s="23" t="s">
        <v>539</v>
      </c>
      <c r="E44" s="23" t="s">
        <v>529</v>
      </c>
      <c r="F44" s="23" t="s">
        <v>530</v>
      </c>
      <c r="G44" s="23" t="s">
        <v>390</v>
      </c>
      <c r="H44" s="23" t="s">
        <v>391</v>
      </c>
      <c r="I44" s="23" t="s">
        <v>392</v>
      </c>
      <c r="J44" s="23" t="s">
        <v>393</v>
      </c>
      <c r="K44" s="23" t="s">
        <v>394</v>
      </c>
      <c r="L44" s="23" t="s">
        <v>395</v>
      </c>
      <c r="M44" s="29" t="s">
        <v>396</v>
      </c>
      <c r="N44" s="29" t="s">
        <v>397</v>
      </c>
    </row>
    <row r="45" spans="1:14">
      <c r="A45" s="40" t="s">
        <v>622</v>
      </c>
      <c r="B45" s="40"/>
      <c r="C45" s="27" t="e">
        <f>+#REF!</f>
        <v>#REF!</v>
      </c>
      <c r="D45" s="27" t="e">
        <f>+#REF!</f>
        <v>#REF!</v>
      </c>
      <c r="E45" s="27" t="e">
        <f>+#REF!</f>
        <v>#REF!</v>
      </c>
      <c r="F45" s="27" t="e">
        <f>+#REF!</f>
        <v>#REF!</v>
      </c>
      <c r="G45" s="27" t="e">
        <f>+#REF!</f>
        <v>#REF!</v>
      </c>
      <c r="H45" s="27" t="e">
        <f>+#REF!</f>
        <v>#REF!</v>
      </c>
      <c r="I45" s="27" t="e">
        <f>+#REF!</f>
        <v>#REF!</v>
      </c>
      <c r="J45" s="27" t="e">
        <f>+#REF!</f>
        <v>#REF!</v>
      </c>
      <c r="K45" s="27" t="e">
        <f>+#REF!</f>
        <v>#REF!</v>
      </c>
      <c r="L45" s="27" t="e">
        <f>+#REF!</f>
        <v>#REF!</v>
      </c>
      <c r="M45" s="29">
        <f>'Resultados Pilares'!N41</f>
        <v>2.7111111111111112</v>
      </c>
      <c r="N45" s="29">
        <f>'Resultados Pilares'!O41</f>
        <v>5</v>
      </c>
    </row>
    <row r="46" spans="1:14">
      <c r="A46" s="41" t="s">
        <v>454</v>
      </c>
      <c r="B46" s="54"/>
      <c r="C46" s="27" t="e">
        <f>+#REF!</f>
        <v>#REF!</v>
      </c>
      <c r="D46" s="27" t="e">
        <f>+#REF!</f>
        <v>#REF!</v>
      </c>
      <c r="E46" s="27" t="e">
        <f>+#REF!</f>
        <v>#REF!</v>
      </c>
      <c r="F46" s="27" t="e">
        <f>+#REF!</f>
        <v>#REF!</v>
      </c>
      <c r="G46" s="27" t="e">
        <f>+#REF!</f>
        <v>#REF!</v>
      </c>
      <c r="H46" s="27" t="e">
        <f>+#REF!</f>
        <v>#REF!</v>
      </c>
      <c r="I46" s="27" t="e">
        <f>+#REF!</f>
        <v>#REF!</v>
      </c>
      <c r="J46" s="27" t="e">
        <f>+#REF!</f>
        <v>#REF!</v>
      </c>
      <c r="K46" s="27" t="e">
        <f>+#REF!</f>
        <v>#REF!</v>
      </c>
      <c r="L46" s="27" t="e">
        <f>+#REF!</f>
        <v>#REF!</v>
      </c>
      <c r="M46" s="29">
        <f>'Resultados Pilares'!N42</f>
        <v>3.1818181818181817</v>
      </c>
      <c r="N46" s="29">
        <f>'Resultados Pilares'!O42</f>
        <v>5</v>
      </c>
    </row>
    <row r="47" spans="1:14">
      <c r="A47" s="41" t="s">
        <v>457</v>
      </c>
      <c r="B47" s="54"/>
      <c r="C47" s="27" t="e">
        <f>+#REF!</f>
        <v>#REF!</v>
      </c>
      <c r="D47" s="27" t="e">
        <f>+#REF!</f>
        <v>#REF!</v>
      </c>
      <c r="E47" s="27" t="e">
        <f>+#REF!</f>
        <v>#REF!</v>
      </c>
      <c r="F47" s="27" t="e">
        <f>+#REF!</f>
        <v>#REF!</v>
      </c>
      <c r="G47" s="27" t="e">
        <f>+#REF!</f>
        <v>#REF!</v>
      </c>
      <c r="H47" s="27" t="e">
        <f>+#REF!</f>
        <v>#REF!</v>
      </c>
      <c r="I47" s="27" t="e">
        <f>+#REF!</f>
        <v>#REF!</v>
      </c>
      <c r="J47" s="27" t="e">
        <f>+#REF!</f>
        <v>#REF!</v>
      </c>
      <c r="K47" s="27" t="e">
        <f>+#REF!</f>
        <v>#REF!</v>
      </c>
      <c r="L47" s="27" t="e">
        <f>+#REF!</f>
        <v>#REF!</v>
      </c>
      <c r="M47" s="29">
        <f>'Resultados Pilares'!N43</f>
        <v>2.6363636363636362</v>
      </c>
      <c r="N47" s="29">
        <f>'Resultados Pilares'!O43</f>
        <v>5</v>
      </c>
    </row>
    <row r="48" spans="1:14">
      <c r="A48" s="41" t="s">
        <v>467</v>
      </c>
      <c r="B48" s="54"/>
      <c r="C48" s="27" t="e">
        <f>+#REF!</f>
        <v>#REF!</v>
      </c>
      <c r="D48" s="27" t="e">
        <f>+#REF!</f>
        <v>#REF!</v>
      </c>
      <c r="E48" s="27" t="e">
        <f>+#REF!</f>
        <v>#REF!</v>
      </c>
      <c r="F48" s="27" t="e">
        <f>+#REF!</f>
        <v>#REF!</v>
      </c>
      <c r="G48" s="27" t="e">
        <f>+#REF!</f>
        <v>#REF!</v>
      </c>
      <c r="H48" s="27" t="e">
        <f>+#REF!</f>
        <v>#REF!</v>
      </c>
      <c r="I48" s="27" t="e">
        <f>+#REF!</f>
        <v>#REF!</v>
      </c>
      <c r="J48" s="27" t="e">
        <f>+#REF!</f>
        <v>#REF!</v>
      </c>
      <c r="K48" s="27" t="e">
        <f>+#REF!</f>
        <v>#REF!</v>
      </c>
      <c r="L48" s="27" t="e">
        <f>+#REF!</f>
        <v>#REF!</v>
      </c>
      <c r="M48" s="29">
        <f>'Resultados Pilares'!N44</f>
        <v>3.3333333333333335</v>
      </c>
      <c r="N48" s="29">
        <f>'Resultados Pilares'!O44</f>
        <v>5</v>
      </c>
    </row>
    <row r="49" spans="1:14">
      <c r="A49" s="41" t="s">
        <v>475</v>
      </c>
      <c r="B49" s="55"/>
      <c r="C49" s="27" t="e">
        <f>+#REF!</f>
        <v>#REF!</v>
      </c>
      <c r="D49" s="27" t="e">
        <f>+#REF!</f>
        <v>#REF!</v>
      </c>
      <c r="E49" s="27" t="e">
        <f>+#REF!</f>
        <v>#REF!</v>
      </c>
      <c r="F49" s="27" t="e">
        <f>+#REF!</f>
        <v>#REF!</v>
      </c>
      <c r="G49" s="27" t="e">
        <f>+#REF!</f>
        <v>#REF!</v>
      </c>
      <c r="H49" s="27" t="e">
        <f>+#REF!</f>
        <v>#REF!</v>
      </c>
      <c r="I49" s="27" t="e">
        <f>+#REF!</f>
        <v>#REF!</v>
      </c>
      <c r="J49" s="27" t="e">
        <f>+#REF!</f>
        <v>#REF!</v>
      </c>
      <c r="K49" s="27" t="e">
        <f>+#REF!</f>
        <v>#REF!</v>
      </c>
      <c r="L49" s="27" t="e">
        <f>+#REF!</f>
        <v>#REF!</v>
      </c>
      <c r="M49" s="29">
        <f>'Resultados Pilares'!N45</f>
        <v>3</v>
      </c>
      <c r="N49" s="29">
        <f>'Resultados Pilares'!O45</f>
        <v>5</v>
      </c>
    </row>
    <row r="50" spans="1:14">
      <c r="A50" s="41" t="s">
        <v>482</v>
      </c>
      <c r="B50" s="54"/>
      <c r="C50" s="27" t="e">
        <f>+#REF!</f>
        <v>#REF!</v>
      </c>
      <c r="D50" s="27" t="e">
        <f>+#REF!</f>
        <v>#REF!</v>
      </c>
      <c r="E50" s="27" t="e">
        <f>+#REF!</f>
        <v>#REF!</v>
      </c>
      <c r="F50" s="27" t="e">
        <f>+#REF!</f>
        <v>#REF!</v>
      </c>
      <c r="G50" s="27" t="e">
        <f>+#REF!</f>
        <v>#REF!</v>
      </c>
      <c r="H50" s="27" t="e">
        <f>+#REF!</f>
        <v>#REF!</v>
      </c>
      <c r="I50" s="27" t="e">
        <f>+#REF!</f>
        <v>#REF!</v>
      </c>
      <c r="J50" s="27" t="e">
        <f>+#REF!</f>
        <v>#REF!</v>
      </c>
      <c r="K50" s="27" t="e">
        <f>+#REF!</f>
        <v>#REF!</v>
      </c>
      <c r="L50" s="27" t="e">
        <f>+#REF!</f>
        <v>#REF!</v>
      </c>
      <c r="M50" s="29">
        <f>'Resultados Pilares'!N46</f>
        <v>2.3333333333333335</v>
      </c>
      <c r="N50" s="29">
        <f>'Resultados Pilares'!O46</f>
        <v>5</v>
      </c>
    </row>
    <row r="51" spans="1:14">
      <c r="A51" s="41" t="s">
        <v>418</v>
      </c>
      <c r="B51" s="54"/>
      <c r="C51" s="27" t="e">
        <f>+#REF!</f>
        <v>#REF!</v>
      </c>
      <c r="D51" s="27" t="e">
        <f>+#REF!</f>
        <v>#REF!</v>
      </c>
      <c r="E51" s="27" t="e">
        <f>+#REF!</f>
        <v>#REF!</v>
      </c>
      <c r="F51" s="27" t="e">
        <f>+#REF!</f>
        <v>#REF!</v>
      </c>
      <c r="G51" s="27" t="e">
        <f>+#REF!</f>
        <v>#REF!</v>
      </c>
      <c r="H51" s="27" t="e">
        <f>+#REF!</f>
        <v>#REF!</v>
      </c>
      <c r="I51" s="27" t="e">
        <f>+#REF!</f>
        <v>#REF!</v>
      </c>
      <c r="J51" s="27" t="e">
        <f>+#REF!</f>
        <v>#REF!</v>
      </c>
      <c r="K51" s="27" t="e">
        <f>+#REF!</f>
        <v>#REF!</v>
      </c>
      <c r="L51" s="27" t="e">
        <f>+#REF!</f>
        <v>#REF!</v>
      </c>
      <c r="M51" s="29">
        <f>'Resultados Pilares'!N47</f>
        <v>1.6666666666666667</v>
      </c>
      <c r="N51" s="29">
        <f>'Resultados Pilares'!O47</f>
        <v>5</v>
      </c>
    </row>
    <row r="52" spans="1:14">
      <c r="A52" s="41" t="s">
        <v>499</v>
      </c>
      <c r="B52" s="54"/>
      <c r="C52" s="27" t="e">
        <f>+#REF!</f>
        <v>#REF!</v>
      </c>
      <c r="D52" s="27" t="e">
        <f>+#REF!</f>
        <v>#REF!</v>
      </c>
      <c r="E52" s="27" t="e">
        <f>+#REF!</f>
        <v>#REF!</v>
      </c>
      <c r="F52" s="27" t="e">
        <f>+#REF!</f>
        <v>#REF!</v>
      </c>
      <c r="G52" s="27" t="e">
        <f>+#REF!</f>
        <v>#REF!</v>
      </c>
      <c r="H52" s="27" t="e">
        <f>+#REF!</f>
        <v>#REF!</v>
      </c>
      <c r="I52" s="27" t="e">
        <f>+#REF!</f>
        <v>#REF!</v>
      </c>
      <c r="J52" s="27" t="e">
        <f>+#REF!</f>
        <v>#REF!</v>
      </c>
      <c r="K52" s="27" t="e">
        <f>+#REF!</f>
        <v>#REF!</v>
      </c>
      <c r="L52" s="27" t="e">
        <f>+#REF!</f>
        <v>#REF!</v>
      </c>
      <c r="M52" s="29">
        <f>'Resultados Pilares'!N48</f>
        <v>1</v>
      </c>
      <c r="N52" s="29">
        <f>'Resultados Pilares'!O48</f>
        <v>5</v>
      </c>
    </row>
    <row r="53" spans="1:14">
      <c r="A53" s="41" t="s">
        <v>501</v>
      </c>
      <c r="B53" s="54"/>
      <c r="C53" s="27" t="e">
        <f>+#REF!</f>
        <v>#REF!</v>
      </c>
      <c r="D53" s="27" t="e">
        <f>+#REF!</f>
        <v>#REF!</v>
      </c>
      <c r="E53" s="27" t="e">
        <f>+#REF!</f>
        <v>#REF!</v>
      </c>
      <c r="F53" s="27" t="e">
        <f>+#REF!</f>
        <v>#REF!</v>
      </c>
      <c r="G53" s="27" t="e">
        <f>+#REF!</f>
        <v>#REF!</v>
      </c>
      <c r="H53" s="27" t="e">
        <f>+#REF!</f>
        <v>#REF!</v>
      </c>
      <c r="I53" s="27" t="e">
        <f>+#REF!</f>
        <v>#REF!</v>
      </c>
      <c r="J53" s="27" t="e">
        <f>+#REF!</f>
        <v>#REF!</v>
      </c>
      <c r="K53" s="27" t="e">
        <f>+#REF!</f>
        <v>#REF!</v>
      </c>
      <c r="L53" s="27" t="e">
        <f>+#REF!</f>
        <v>#REF!</v>
      </c>
      <c r="M53" s="29">
        <f>'Resultados Pilares'!N49</f>
        <v>1</v>
      </c>
      <c r="N53" s="29">
        <f>'Resultados Pilares'!O49</f>
        <v>5</v>
      </c>
    </row>
    <row r="54" spans="1:14">
      <c r="A54" s="41" t="s">
        <v>504</v>
      </c>
      <c r="B54" s="48"/>
      <c r="C54" s="27" t="e">
        <f>+#REF!</f>
        <v>#REF!</v>
      </c>
      <c r="D54" s="27" t="e">
        <f>+#REF!</f>
        <v>#REF!</v>
      </c>
      <c r="E54" s="27" t="e">
        <f>+#REF!</f>
        <v>#REF!</v>
      </c>
      <c r="F54" s="27" t="e">
        <f>+#REF!</f>
        <v>#REF!</v>
      </c>
      <c r="G54" s="27" t="e">
        <f>+#REF!</f>
        <v>#REF!</v>
      </c>
      <c r="H54" s="27" t="e">
        <f>+#REF!</f>
        <v>#REF!</v>
      </c>
      <c r="I54" s="27" t="e">
        <f>+#REF!</f>
        <v>#REF!</v>
      </c>
      <c r="J54" s="27" t="e">
        <f>+#REF!</f>
        <v>#REF!</v>
      </c>
      <c r="K54" s="27" t="e">
        <f>+#REF!</f>
        <v>#REF!</v>
      </c>
      <c r="L54" s="27" t="e">
        <f>+#REF!</f>
        <v>#REF!</v>
      </c>
      <c r="M54" s="29">
        <f>'Resultados Pilares'!N50</f>
        <v>1</v>
      </c>
      <c r="N54" s="29">
        <f>'Resultados Pilares'!O50</f>
        <v>5</v>
      </c>
    </row>
    <row r="55" spans="1:14">
      <c r="A55" s="41" t="s">
        <v>64</v>
      </c>
      <c r="B55" s="45"/>
      <c r="C55" s="27"/>
      <c r="D55" s="27"/>
      <c r="E55" s="27"/>
      <c r="F55" s="27"/>
      <c r="G55" s="27"/>
      <c r="H55" s="27"/>
      <c r="I55" s="27"/>
      <c r="J55" s="27"/>
      <c r="K55" s="27"/>
      <c r="L55" s="27"/>
      <c r="M55" s="29">
        <f>'Resultados Pilares'!N51</f>
        <v>3.32</v>
      </c>
      <c r="N55" s="29">
        <f>'Resultados Pilares'!O51</f>
        <v>5</v>
      </c>
    </row>
    <row r="58" spans="1:14" ht="124.5">
      <c r="C58" s="52" t="s">
        <v>538</v>
      </c>
      <c r="D58" s="52" t="s">
        <v>539</v>
      </c>
      <c r="E58" s="52" t="s">
        <v>529</v>
      </c>
      <c r="F58" s="52" t="s">
        <v>530</v>
      </c>
      <c r="G58" s="53" t="s">
        <v>531</v>
      </c>
      <c r="H58" s="53" t="s">
        <v>391</v>
      </c>
      <c r="I58" s="53" t="s">
        <v>392</v>
      </c>
      <c r="J58" s="53" t="s">
        <v>527</v>
      </c>
      <c r="K58" s="53" t="s">
        <v>528</v>
      </c>
      <c r="L58" s="53" t="s">
        <v>395</v>
      </c>
    </row>
    <row r="59" spans="1:14" s="25" customFormat="1" ht="54" customHeight="1">
      <c r="A59" s="42" t="s">
        <v>543</v>
      </c>
      <c r="B59" s="43"/>
      <c r="C59" s="23" t="s">
        <v>538</v>
      </c>
      <c r="D59" s="23" t="s">
        <v>539</v>
      </c>
      <c r="E59" s="23" t="s">
        <v>529</v>
      </c>
      <c r="F59" s="23" t="s">
        <v>530</v>
      </c>
      <c r="G59" s="23" t="s">
        <v>390</v>
      </c>
      <c r="H59" s="23" t="s">
        <v>391</v>
      </c>
      <c r="I59" s="23" t="s">
        <v>392</v>
      </c>
      <c r="J59" s="23" t="s">
        <v>393</v>
      </c>
      <c r="K59" s="23" t="s">
        <v>394</v>
      </c>
      <c r="L59" s="23" t="s">
        <v>395</v>
      </c>
      <c r="M59" s="29" t="s">
        <v>396</v>
      </c>
      <c r="N59" s="29" t="s">
        <v>397</v>
      </c>
    </row>
    <row r="60" spans="1:14">
      <c r="A60" s="24" t="s">
        <v>168</v>
      </c>
      <c r="B60" s="45"/>
      <c r="C60" s="27" t="e">
        <f>+#REF!</f>
        <v>#REF!</v>
      </c>
      <c r="D60" s="27" t="e">
        <f>+#REF!</f>
        <v>#REF!</v>
      </c>
      <c r="E60" s="27" t="e">
        <f>+#REF!</f>
        <v>#REF!</v>
      </c>
      <c r="F60" s="27" t="e">
        <f>+#REF!</f>
        <v>#REF!</v>
      </c>
      <c r="G60" s="27" t="e">
        <f>+#REF!</f>
        <v>#REF!</v>
      </c>
      <c r="H60" s="27" t="e">
        <f>+#REF!</f>
        <v>#REF!</v>
      </c>
      <c r="I60" s="27" t="e">
        <f>+#REF!</f>
        <v>#REF!</v>
      </c>
      <c r="J60" s="27" t="e">
        <f>+#REF!</f>
        <v>#REF!</v>
      </c>
      <c r="K60" s="27" t="e">
        <f>+#REF!</f>
        <v>#REF!</v>
      </c>
      <c r="L60" s="27" t="e">
        <f>+#REF!</f>
        <v>#REF!</v>
      </c>
      <c r="M60" s="29">
        <f>'Resultados Pilares'!N54</f>
        <v>2.6</v>
      </c>
      <c r="N60" s="29">
        <f>'Resultados Pilares'!O54</f>
        <v>5</v>
      </c>
    </row>
    <row r="61" spans="1:14">
      <c r="A61" s="62" t="s">
        <v>127</v>
      </c>
      <c r="B61" s="45"/>
      <c r="C61" s="27" t="e">
        <f>+#REF!</f>
        <v>#REF!</v>
      </c>
      <c r="D61" s="27" t="e">
        <f>+#REF!</f>
        <v>#REF!</v>
      </c>
      <c r="E61" s="27" t="e">
        <f>+#REF!</f>
        <v>#REF!</v>
      </c>
      <c r="F61" s="27" t="e">
        <f>+#REF!</f>
        <v>#REF!</v>
      </c>
      <c r="G61" s="27" t="e">
        <f>+#REF!</f>
        <v>#REF!</v>
      </c>
      <c r="H61" s="27" t="e">
        <f>+#REF!</f>
        <v>#REF!</v>
      </c>
      <c r="I61" s="27" t="e">
        <f>+#REF!</f>
        <v>#REF!</v>
      </c>
      <c r="J61" s="27" t="e">
        <f>+#REF!</f>
        <v>#REF!</v>
      </c>
      <c r="K61" s="27" t="e">
        <f>+#REF!</f>
        <v>#REF!</v>
      </c>
      <c r="L61" s="27" t="e">
        <f>+#REF!</f>
        <v>#REF!</v>
      </c>
      <c r="M61" s="29">
        <f>'Resultados Pilares'!N55</f>
        <v>1</v>
      </c>
      <c r="N61" s="29">
        <f>'Resultados Pilares'!O55</f>
        <v>5</v>
      </c>
    </row>
    <row r="62" spans="1:14">
      <c r="A62" s="62" t="s">
        <v>143</v>
      </c>
      <c r="B62" s="45"/>
      <c r="C62" s="27" t="e">
        <f>+#REF!</f>
        <v>#REF!</v>
      </c>
      <c r="D62" s="27" t="e">
        <f>+#REF!</f>
        <v>#REF!</v>
      </c>
      <c r="E62" s="27" t="e">
        <f>+#REF!</f>
        <v>#REF!</v>
      </c>
      <c r="F62" s="27" t="e">
        <f>+#REF!</f>
        <v>#REF!</v>
      </c>
      <c r="G62" s="27" t="e">
        <f>+#REF!</f>
        <v>#REF!</v>
      </c>
      <c r="H62" s="27" t="e">
        <f>+#REF!</f>
        <v>#REF!</v>
      </c>
      <c r="I62" s="27" t="e">
        <f>+#REF!</f>
        <v>#REF!</v>
      </c>
      <c r="J62" s="27" t="e">
        <f>+#REF!</f>
        <v>#REF!</v>
      </c>
      <c r="K62" s="27" t="e">
        <f>+#REF!</f>
        <v>#REF!</v>
      </c>
      <c r="L62" s="27" t="e">
        <f>+#REF!</f>
        <v>#REF!</v>
      </c>
      <c r="M62" s="29">
        <f>'Resultados Pilares'!N56</f>
        <v>4.333333333333333</v>
      </c>
      <c r="N62" s="29">
        <f>'Resultados Pilares'!O56</f>
        <v>5</v>
      </c>
    </row>
    <row r="63" spans="1:14">
      <c r="A63" s="62" t="s">
        <v>64</v>
      </c>
      <c r="B63" s="45"/>
      <c r="C63" s="27" t="e">
        <f>+#REF!</f>
        <v>#REF!</v>
      </c>
      <c r="D63" s="27" t="e">
        <f>+#REF!</f>
        <v>#REF!</v>
      </c>
      <c r="E63" s="27" t="e">
        <f>+#REF!</f>
        <v>#REF!</v>
      </c>
      <c r="F63" s="27" t="e">
        <f>+#REF!</f>
        <v>#REF!</v>
      </c>
      <c r="G63" s="27" t="e">
        <f>+#REF!</f>
        <v>#REF!</v>
      </c>
      <c r="H63" s="27" t="e">
        <f>+#REF!</f>
        <v>#REF!</v>
      </c>
      <c r="I63" s="27" t="e">
        <f>+#REF!</f>
        <v>#REF!</v>
      </c>
      <c r="J63" s="27" t="e">
        <f>+#REF!</f>
        <v>#REF!</v>
      </c>
      <c r="K63" s="27" t="e">
        <f>+#REF!</f>
        <v>#REF!</v>
      </c>
      <c r="L63" s="27" t="e">
        <f>+#REF!</f>
        <v>#REF!</v>
      </c>
      <c r="M63" s="29">
        <f>'Resultados Pilares'!N57</f>
        <v>3.16</v>
      </c>
      <c r="N63" s="29">
        <f>'Resultados Pilares'!O57</f>
        <v>5</v>
      </c>
    </row>
    <row r="64" spans="1:14">
      <c r="A64" s="28" t="s">
        <v>438</v>
      </c>
      <c r="B64" s="50"/>
      <c r="C64" s="28" t="e">
        <f>+#REF!</f>
        <v>#REF!</v>
      </c>
      <c r="D64" s="28" t="e">
        <f>+#REF!</f>
        <v>#REF!</v>
      </c>
      <c r="E64" s="28" t="e">
        <f>+#REF!</f>
        <v>#REF!</v>
      </c>
      <c r="F64" s="28" t="e">
        <f>+#REF!</f>
        <v>#REF!</v>
      </c>
      <c r="G64" s="28" t="e">
        <f>+#REF!</f>
        <v>#REF!</v>
      </c>
      <c r="H64" s="28" t="e">
        <f>+#REF!</f>
        <v>#REF!</v>
      </c>
      <c r="I64" s="28" t="e">
        <f>+#REF!</f>
        <v>#REF!</v>
      </c>
      <c r="J64" s="28" t="e">
        <f>+#REF!</f>
        <v>#REF!</v>
      </c>
      <c r="K64" s="28" t="e">
        <f>+#REF!</f>
        <v>#REF!</v>
      </c>
      <c r="L64" s="28" t="e">
        <f>+#REF!</f>
        <v>#REF!</v>
      </c>
      <c r="M64" s="29">
        <f>'Resultados Pilares'!N58</f>
        <v>1.9411764705882353</v>
      </c>
      <c r="N64" s="29">
        <f>'Resultados Pilares'!O58</f>
        <v>5</v>
      </c>
    </row>
    <row r="65" spans="2:14">
      <c r="B65" s="213"/>
      <c r="C65" s="214"/>
      <c r="D65" s="214"/>
      <c r="E65" s="214"/>
      <c r="F65" s="214"/>
      <c r="G65" s="214"/>
      <c r="H65" s="214"/>
      <c r="I65" s="214"/>
      <c r="J65" s="214"/>
      <c r="K65" s="214"/>
      <c r="L65" s="215"/>
      <c r="M65" s="212"/>
      <c r="N65" s="212"/>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dimension ref="A1:E54"/>
  <sheetViews>
    <sheetView tabSelected="1" workbookViewId="0">
      <pane ySplit="1" topLeftCell="A38" activePane="bottomLeft" state="frozen"/>
      <selection pane="bottomLeft" activeCell="C43" sqref="C43"/>
    </sheetView>
  </sheetViews>
  <sheetFormatPr baseColWidth="10" defaultRowHeight="15.75"/>
  <cols>
    <col min="1" max="1" width="15.5703125" style="60" customWidth="1"/>
    <col min="2" max="2" width="41.7109375" style="61" customWidth="1"/>
    <col min="3" max="3" width="50.42578125" style="31" customWidth="1"/>
    <col min="4" max="4" width="50.7109375" style="31" customWidth="1"/>
    <col min="5" max="5" width="40.28515625" style="31" customWidth="1"/>
    <col min="6" max="16384" width="11.42578125" style="21"/>
  </cols>
  <sheetData>
    <row r="1" spans="1:5" s="32" customFormat="1">
      <c r="A1" s="42" t="s">
        <v>611</v>
      </c>
      <c r="B1" s="42" t="s">
        <v>612</v>
      </c>
      <c r="C1" s="24" t="s">
        <v>623</v>
      </c>
      <c r="D1" s="24" t="s">
        <v>624</v>
      </c>
      <c r="E1" s="24" t="s">
        <v>625</v>
      </c>
    </row>
    <row r="2" spans="1:5">
      <c r="A2" s="307" t="s">
        <v>543</v>
      </c>
      <c r="B2" s="305" t="s">
        <v>582</v>
      </c>
      <c r="C2" s="305"/>
      <c r="D2" s="305"/>
      <c r="E2" s="305"/>
    </row>
    <row r="3" spans="1:5" ht="31.5">
      <c r="A3" s="307"/>
      <c r="B3" s="56" t="s">
        <v>415</v>
      </c>
      <c r="C3" s="57" t="s">
        <v>589</v>
      </c>
      <c r="D3" s="303" t="s">
        <v>626</v>
      </c>
      <c r="E3" s="303"/>
    </row>
    <row r="4" spans="1:5" ht="47.25">
      <c r="A4" s="307"/>
      <c r="B4" s="56" t="s">
        <v>141</v>
      </c>
      <c r="C4" s="58" t="s">
        <v>627</v>
      </c>
      <c r="D4" s="58"/>
      <c r="E4" s="58"/>
    </row>
    <row r="5" spans="1:5" ht="94.5">
      <c r="A5" s="307"/>
      <c r="B5" s="56" t="s">
        <v>418</v>
      </c>
      <c r="C5" s="58"/>
      <c r="D5" s="58" t="s">
        <v>628</v>
      </c>
      <c r="E5" s="58" t="s">
        <v>590</v>
      </c>
    </row>
    <row r="6" spans="1:5">
      <c r="A6" s="307"/>
      <c r="B6" s="56" t="s">
        <v>423</v>
      </c>
      <c r="C6" s="303" t="s">
        <v>629</v>
      </c>
      <c r="D6" s="303"/>
      <c r="E6" s="58"/>
    </row>
    <row r="7" spans="1:5">
      <c r="A7" s="307"/>
      <c r="B7" s="56" t="s">
        <v>426</v>
      </c>
      <c r="C7" s="303" t="s">
        <v>634</v>
      </c>
      <c r="D7" s="303"/>
      <c r="E7" s="58"/>
    </row>
    <row r="8" spans="1:5">
      <c r="A8" s="307"/>
      <c r="B8" s="56" t="s">
        <v>143</v>
      </c>
      <c r="C8" s="303" t="s">
        <v>591</v>
      </c>
      <c r="D8" s="303"/>
      <c r="E8" s="58"/>
    </row>
    <row r="9" spans="1:5">
      <c r="A9" s="307"/>
      <c r="B9" s="305" t="s">
        <v>520</v>
      </c>
      <c r="C9" s="305"/>
      <c r="D9" s="305"/>
      <c r="E9" s="305"/>
    </row>
    <row r="10" spans="1:5" ht="63">
      <c r="A10" s="307"/>
      <c r="B10" s="308" t="s">
        <v>521</v>
      </c>
      <c r="C10" s="58" t="s">
        <v>630</v>
      </c>
      <c r="D10" s="58" t="s">
        <v>631</v>
      </c>
      <c r="E10" s="45"/>
    </row>
    <row r="11" spans="1:5">
      <c r="A11" s="307"/>
      <c r="B11" s="308"/>
      <c r="C11" s="303" t="s">
        <v>613</v>
      </c>
      <c r="D11" s="303"/>
      <c r="E11" s="303"/>
    </row>
    <row r="12" spans="1:5">
      <c r="A12" s="307"/>
      <c r="B12" s="56" t="s">
        <v>16</v>
      </c>
      <c r="C12" s="303" t="s">
        <v>592</v>
      </c>
      <c r="D12" s="303"/>
      <c r="E12" s="303"/>
    </row>
    <row r="13" spans="1:5" ht="31.5">
      <c r="A13" s="307"/>
      <c r="B13" s="310" t="s">
        <v>24</v>
      </c>
      <c r="C13" s="58" t="s">
        <v>632</v>
      </c>
      <c r="D13" s="58"/>
      <c r="E13" s="58" t="s">
        <v>593</v>
      </c>
    </row>
    <row r="14" spans="1:5">
      <c r="A14" s="307"/>
      <c r="B14" s="310"/>
      <c r="C14" s="303" t="s">
        <v>633</v>
      </c>
      <c r="D14" s="303"/>
      <c r="E14" s="303"/>
    </row>
    <row r="15" spans="1:5">
      <c r="A15" s="307" t="s">
        <v>542</v>
      </c>
      <c r="B15" s="305" t="s">
        <v>576</v>
      </c>
      <c r="C15" s="305"/>
      <c r="D15" s="305"/>
      <c r="E15" s="305"/>
    </row>
    <row r="16" spans="1:5">
      <c r="A16" s="307"/>
      <c r="B16" s="308" t="s">
        <v>38</v>
      </c>
      <c r="C16" s="303" t="s">
        <v>594</v>
      </c>
      <c r="D16" s="303"/>
      <c r="E16" s="303"/>
    </row>
    <row r="17" spans="1:5" ht="47.25">
      <c r="A17" s="307"/>
      <c r="B17" s="308"/>
      <c r="C17" s="57"/>
      <c r="D17" s="57" t="s">
        <v>635</v>
      </c>
      <c r="E17" s="57"/>
    </row>
    <row r="18" spans="1:5">
      <c r="A18" s="307"/>
      <c r="B18" s="56" t="s">
        <v>45</v>
      </c>
      <c r="C18" s="303" t="s">
        <v>636</v>
      </c>
      <c r="D18" s="303"/>
      <c r="E18" s="303"/>
    </row>
    <row r="19" spans="1:5" ht="47.25">
      <c r="A19" s="307"/>
      <c r="B19" s="308" t="s">
        <v>49</v>
      </c>
      <c r="C19" s="58" t="s">
        <v>637</v>
      </c>
      <c r="D19" s="309" t="s">
        <v>639</v>
      </c>
      <c r="E19" s="309"/>
    </row>
    <row r="20" spans="1:5">
      <c r="A20" s="307"/>
      <c r="B20" s="308"/>
      <c r="C20" s="303" t="s">
        <v>638</v>
      </c>
      <c r="D20" s="303"/>
      <c r="E20" s="303"/>
    </row>
    <row r="21" spans="1:5" ht="78.75">
      <c r="A21" s="307"/>
      <c r="B21" s="308" t="s">
        <v>55</v>
      </c>
      <c r="C21" s="58" t="s">
        <v>640</v>
      </c>
      <c r="D21" s="58" t="s">
        <v>642</v>
      </c>
      <c r="E21" s="58" t="s">
        <v>643</v>
      </c>
    </row>
    <row r="22" spans="1:5">
      <c r="A22" s="307"/>
      <c r="B22" s="308"/>
      <c r="C22" s="303" t="s">
        <v>641</v>
      </c>
      <c r="D22" s="303"/>
      <c r="E22" s="303"/>
    </row>
    <row r="23" spans="1:5" ht="63">
      <c r="A23" s="307"/>
      <c r="B23" s="56" t="s">
        <v>59</v>
      </c>
      <c r="C23" s="58" t="s">
        <v>595</v>
      </c>
      <c r="D23" s="58" t="s">
        <v>644</v>
      </c>
      <c r="E23" s="58" t="s">
        <v>596</v>
      </c>
    </row>
    <row r="24" spans="1:5">
      <c r="A24" s="307"/>
      <c r="B24" s="305" t="s">
        <v>167</v>
      </c>
      <c r="C24" s="305"/>
      <c r="D24" s="305"/>
      <c r="E24" s="305"/>
    </row>
    <row r="25" spans="1:5" ht="78.75">
      <c r="A25" s="307"/>
      <c r="B25" s="56" t="s">
        <v>77</v>
      </c>
      <c r="C25" s="58" t="s">
        <v>597</v>
      </c>
      <c r="D25" s="58" t="s">
        <v>645</v>
      </c>
      <c r="E25" s="58" t="s">
        <v>597</v>
      </c>
    </row>
    <row r="26" spans="1:5">
      <c r="A26" s="307"/>
      <c r="B26" s="56" t="s">
        <v>88</v>
      </c>
      <c r="C26" s="303" t="s">
        <v>598</v>
      </c>
      <c r="D26" s="303"/>
      <c r="E26" s="303"/>
    </row>
    <row r="27" spans="1:5">
      <c r="A27" s="307"/>
      <c r="B27" s="56" t="s">
        <v>98</v>
      </c>
      <c r="C27" s="303" t="s">
        <v>646</v>
      </c>
      <c r="D27" s="303"/>
      <c r="E27" s="303"/>
    </row>
    <row r="28" spans="1:5">
      <c r="A28" s="307"/>
      <c r="B28" s="56" t="s">
        <v>100</v>
      </c>
      <c r="C28" s="303" t="s">
        <v>647</v>
      </c>
      <c r="D28" s="303"/>
      <c r="E28" s="303"/>
    </row>
    <row r="29" spans="1:5">
      <c r="A29" s="307"/>
      <c r="B29" s="56" t="s">
        <v>107</v>
      </c>
      <c r="C29" s="303" t="s">
        <v>648</v>
      </c>
      <c r="D29" s="303"/>
      <c r="E29" s="303"/>
    </row>
    <row r="30" spans="1:5" ht="110.25">
      <c r="A30" s="307"/>
      <c r="B30" s="56" t="s">
        <v>111</v>
      </c>
      <c r="C30" s="58"/>
      <c r="D30" s="58" t="s">
        <v>649</v>
      </c>
      <c r="E30" s="58" t="s">
        <v>650</v>
      </c>
    </row>
    <row r="31" spans="1:5">
      <c r="A31" s="307"/>
      <c r="B31" s="56" t="s">
        <v>113</v>
      </c>
      <c r="C31" s="303" t="s">
        <v>651</v>
      </c>
      <c r="D31" s="303"/>
      <c r="E31" s="303"/>
    </row>
    <row r="32" spans="1:5">
      <c r="A32" s="307"/>
      <c r="B32" s="56" t="s">
        <v>64</v>
      </c>
      <c r="C32" s="303" t="s">
        <v>599</v>
      </c>
      <c r="D32" s="303"/>
      <c r="E32" s="303"/>
    </row>
    <row r="33" spans="1:5">
      <c r="A33" s="307"/>
      <c r="B33" s="305" t="s">
        <v>429</v>
      </c>
      <c r="C33" s="305"/>
      <c r="D33" s="305"/>
      <c r="E33" s="305"/>
    </row>
    <row r="34" spans="1:5" ht="78.75">
      <c r="A34" s="307"/>
      <c r="B34" s="56" t="s">
        <v>131</v>
      </c>
      <c r="C34" s="58"/>
      <c r="D34" s="58" t="s">
        <v>652</v>
      </c>
      <c r="E34" s="58"/>
    </row>
    <row r="35" spans="1:5">
      <c r="A35" s="307"/>
      <c r="B35" s="56" t="s">
        <v>137</v>
      </c>
      <c r="C35" s="303" t="s">
        <v>653</v>
      </c>
      <c r="D35" s="303"/>
      <c r="E35" s="303"/>
    </row>
    <row r="36" spans="1:5">
      <c r="A36" s="307"/>
      <c r="B36" s="56" t="s">
        <v>430</v>
      </c>
      <c r="C36" s="303" t="s">
        <v>654</v>
      </c>
      <c r="D36" s="303"/>
      <c r="E36" s="303"/>
    </row>
    <row r="37" spans="1:5">
      <c r="A37" s="307" t="s">
        <v>573</v>
      </c>
      <c r="B37" s="306" t="s">
        <v>550</v>
      </c>
      <c r="C37" s="306"/>
      <c r="D37" s="306"/>
      <c r="E37" s="306"/>
    </row>
    <row r="38" spans="1:5">
      <c r="A38" s="307"/>
      <c r="B38" s="59" t="s">
        <v>454</v>
      </c>
      <c r="C38" s="303" t="s">
        <v>600</v>
      </c>
      <c r="D38" s="303"/>
      <c r="E38" s="58"/>
    </row>
    <row r="39" spans="1:5">
      <c r="A39" s="307"/>
      <c r="B39" s="59" t="s">
        <v>457</v>
      </c>
      <c r="C39" s="303" t="s">
        <v>601</v>
      </c>
      <c r="D39" s="303"/>
      <c r="E39" s="303"/>
    </row>
    <row r="40" spans="1:5">
      <c r="A40" s="307"/>
      <c r="B40" s="306" t="s">
        <v>467</v>
      </c>
      <c r="C40" s="303" t="s">
        <v>655</v>
      </c>
      <c r="D40" s="303"/>
      <c r="E40" s="58"/>
    </row>
    <row r="41" spans="1:5">
      <c r="A41" s="307"/>
      <c r="B41" s="306"/>
      <c r="C41" s="303" t="s">
        <v>602</v>
      </c>
      <c r="D41" s="303"/>
      <c r="E41" s="303"/>
    </row>
    <row r="42" spans="1:5">
      <c r="A42" s="307"/>
      <c r="B42" s="304" t="s">
        <v>475</v>
      </c>
      <c r="C42" s="303" t="s">
        <v>603</v>
      </c>
      <c r="D42" s="303"/>
      <c r="E42" s="303"/>
    </row>
    <row r="43" spans="1:5" ht="110.25">
      <c r="A43" s="307"/>
      <c r="B43" s="304"/>
      <c r="C43" s="45"/>
      <c r="D43" s="45"/>
      <c r="E43" s="58" t="s">
        <v>614</v>
      </c>
    </row>
    <row r="44" spans="1:5">
      <c r="A44" s="307"/>
      <c r="B44" s="304" t="s">
        <v>482</v>
      </c>
      <c r="C44" s="303" t="s">
        <v>656</v>
      </c>
      <c r="D44" s="303"/>
      <c r="E44" s="58"/>
    </row>
    <row r="45" spans="1:5">
      <c r="A45" s="307"/>
      <c r="B45" s="304"/>
      <c r="C45" s="303" t="s">
        <v>604</v>
      </c>
      <c r="D45" s="303"/>
      <c r="E45" s="303"/>
    </row>
    <row r="46" spans="1:5">
      <c r="A46" s="307"/>
      <c r="B46" s="59" t="s">
        <v>418</v>
      </c>
      <c r="C46" s="303" t="s">
        <v>605</v>
      </c>
      <c r="D46" s="303"/>
      <c r="E46" s="303"/>
    </row>
    <row r="47" spans="1:5">
      <c r="A47" s="307"/>
      <c r="B47" s="59" t="s">
        <v>499</v>
      </c>
      <c r="C47" s="303" t="s">
        <v>606</v>
      </c>
      <c r="D47" s="303"/>
      <c r="E47" s="303"/>
    </row>
    <row r="48" spans="1:5" ht="63">
      <c r="A48" s="307"/>
      <c r="B48" s="59" t="s">
        <v>501</v>
      </c>
      <c r="C48" s="58" t="s">
        <v>607</v>
      </c>
      <c r="D48" s="58" t="s">
        <v>608</v>
      </c>
      <c r="E48" s="58" t="s">
        <v>609</v>
      </c>
    </row>
    <row r="49" spans="1:5">
      <c r="A49" s="307"/>
      <c r="B49" s="59" t="s">
        <v>504</v>
      </c>
      <c r="C49" s="303" t="s">
        <v>610</v>
      </c>
      <c r="D49" s="303"/>
      <c r="E49" s="303"/>
    </row>
    <row r="50" spans="1:5">
      <c r="A50" s="307" t="s">
        <v>540</v>
      </c>
      <c r="B50" s="305" t="s">
        <v>168</v>
      </c>
      <c r="C50" s="305"/>
      <c r="D50" s="305"/>
      <c r="E50" s="305"/>
    </row>
    <row r="51" spans="1:5">
      <c r="A51" s="307"/>
      <c r="B51" s="56" t="s">
        <v>127</v>
      </c>
      <c r="C51" s="303" t="s">
        <v>657</v>
      </c>
      <c r="D51" s="303"/>
      <c r="E51" s="303"/>
    </row>
    <row r="52" spans="1:5">
      <c r="A52" s="307"/>
      <c r="B52" s="56" t="s">
        <v>143</v>
      </c>
      <c r="C52" s="303" t="s">
        <v>657</v>
      </c>
      <c r="D52" s="303"/>
      <c r="E52" s="303"/>
    </row>
    <row r="53" spans="1:5" ht="63">
      <c r="A53" s="307"/>
      <c r="B53" s="56" t="s">
        <v>658</v>
      </c>
      <c r="C53" s="58"/>
      <c r="D53" s="58"/>
      <c r="E53" s="58" t="s">
        <v>659</v>
      </c>
    </row>
    <row r="54" spans="1:5">
      <c r="A54" s="307"/>
      <c r="B54" s="56" t="s">
        <v>438</v>
      </c>
      <c r="C54" s="303" t="s">
        <v>660</v>
      </c>
      <c r="D54" s="303"/>
      <c r="E54" s="303"/>
    </row>
  </sheetData>
  <sheetProtection selectLockedCells="1" selectUnlockedCells="1"/>
  <mergeCells count="52">
    <mergeCell ref="C38:D38"/>
    <mergeCell ref="C39:E39"/>
    <mergeCell ref="B15:E15"/>
    <mergeCell ref="B9:E9"/>
    <mergeCell ref="B2:E2"/>
    <mergeCell ref="C12:E12"/>
    <mergeCell ref="B10:B11"/>
    <mergeCell ref="C14:E14"/>
    <mergeCell ref="B13:B14"/>
    <mergeCell ref="A50:A54"/>
    <mergeCell ref="D3:E3"/>
    <mergeCell ref="C6:D6"/>
    <mergeCell ref="C7:D7"/>
    <mergeCell ref="C8:D8"/>
    <mergeCell ref="C11:E11"/>
    <mergeCell ref="B21:B22"/>
    <mergeCell ref="C22:E22"/>
    <mergeCell ref="C26:E26"/>
    <mergeCell ref="C27:E27"/>
    <mergeCell ref="A37:A49"/>
    <mergeCell ref="B37:E37"/>
    <mergeCell ref="B33:E33"/>
    <mergeCell ref="C28:E28"/>
    <mergeCell ref="C29:E29"/>
    <mergeCell ref="C31:E31"/>
    <mergeCell ref="A2:A14"/>
    <mergeCell ref="C16:E16"/>
    <mergeCell ref="B16:B17"/>
    <mergeCell ref="C18:E18"/>
    <mergeCell ref="B19:B20"/>
    <mergeCell ref="C20:E20"/>
    <mergeCell ref="D19:E19"/>
    <mergeCell ref="A15:A36"/>
    <mergeCell ref="B24:E24"/>
    <mergeCell ref="C32:E32"/>
    <mergeCell ref="C35:E35"/>
    <mergeCell ref="C36:E36"/>
    <mergeCell ref="B40:B41"/>
    <mergeCell ref="C41:E41"/>
    <mergeCell ref="C40:D40"/>
    <mergeCell ref="C42:E42"/>
    <mergeCell ref="B42:B43"/>
    <mergeCell ref="C51:E51"/>
    <mergeCell ref="C52:E52"/>
    <mergeCell ref="C54:E54"/>
    <mergeCell ref="C45:E45"/>
    <mergeCell ref="B44:B45"/>
    <mergeCell ref="C46:E46"/>
    <mergeCell ref="C47:E47"/>
    <mergeCell ref="C49:E49"/>
    <mergeCell ref="B50:E50"/>
    <mergeCell ref="C44:D4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Hojas de cálculo</vt:lpstr>
      </vt:variant>
      <vt:variant>
        <vt:i4>7</vt:i4>
      </vt:variant>
    </vt:vector>
  </HeadingPairs>
  <TitlesOfParts>
    <vt:vector size="7" baseType="lpstr">
      <vt:lpstr>IngresoDatos</vt:lpstr>
      <vt:lpstr>Calificación</vt:lpstr>
      <vt:lpstr>Resultados Pilares</vt:lpstr>
      <vt:lpstr>RESULTADOS GENERALES 4 PILARES </vt:lpstr>
      <vt:lpstr>Gráfico Res Gral</vt:lpstr>
      <vt:lpstr>Gráficos Pilares</vt:lpstr>
      <vt:lpstr>INICIATIVAS PILARES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RSE KFC</dc:title>
  <dc:subject>Informe de Investigacion</dc:subject>
  <dc:creator>Laura Chico</dc:creator>
  <cp:keywords>RSE</cp:keywords>
  <cp:lastModifiedBy>LauriHadrol</cp:lastModifiedBy>
  <cp:lastPrinted>2007-04-04T20:57:12Z</cp:lastPrinted>
  <dcterms:created xsi:type="dcterms:W3CDTF">2007-03-26T14:34:58Z</dcterms:created>
  <dcterms:modified xsi:type="dcterms:W3CDTF">2015-03-09T16:20:27Z</dcterms:modified>
  <cp:category>Proyecto de Fin de Carrara</cp:category>
</cp:coreProperties>
</file>